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610" windowHeight="11640" tabRatio="887" firstSheet="1" activeTab="12"/>
  </bookViews>
  <sheets>
    <sheet name="Form" sheetId="1" r:id="rId1"/>
    <sheet name="Tablo-1" sheetId="2" r:id="rId2"/>
    <sheet name="Tablo-2" sheetId="3" r:id="rId3"/>
    <sheet name="Tablo-3" sheetId="4" r:id="rId4"/>
    <sheet name="Tablo-4" sheetId="5" r:id="rId5"/>
    <sheet name="Tablo-5" sheetId="6" r:id="rId6"/>
    <sheet name="Tablo-6" sheetId="7" r:id="rId7"/>
    <sheet name="Tablo-7" sheetId="8" r:id="rId8"/>
    <sheet name="Tablo-8" sheetId="9" r:id="rId9"/>
    <sheet name="Tablo-9" sheetId="10" r:id="rId10"/>
    <sheet name="Tablo-10" sheetId="11" r:id="rId11"/>
    <sheet name="Tablo-11" sheetId="12" r:id="rId12"/>
    <sheet name="Tablo-12" sheetId="13" r:id="rId13"/>
    <sheet name="Kurallar" sheetId="14" state="hidden" r:id="rId14"/>
    <sheet name="Kurallar-Tamir" sheetId="15" state="hidden" r:id="rId15"/>
    <sheet name="Veri-1" sheetId="16" state="hidden" r:id="rId16"/>
    <sheet name="Veri-2" sheetId="17" state="hidden" r:id="rId17"/>
    <sheet name="Veri-3" sheetId="18" state="hidden" r:id="rId18"/>
    <sheet name="Veri-4" sheetId="19" state="hidden" r:id="rId19"/>
    <sheet name="Veri-5" sheetId="20" state="hidden" r:id="rId20"/>
    <sheet name="Veri-6" sheetId="21" state="hidden" r:id="rId21"/>
    <sheet name="Veri-7" sheetId="22" state="hidden" r:id="rId22"/>
    <sheet name="Veri-8" sheetId="23" state="hidden" r:id="rId23"/>
    <sheet name="Veri-9" sheetId="24" state="hidden" r:id="rId24"/>
    <sheet name="Veri-10" sheetId="25" state="hidden" r:id="rId25"/>
    <sheet name="Veri-11" sheetId="26" state="hidden" r:id="rId26"/>
    <sheet name="Veri-12" sheetId="27" state="hidden" r:id="rId27"/>
    <sheet name="Ozet-1" sheetId="28" state="hidden" r:id="rId28"/>
    <sheet name="Ozet-6" sheetId="29" state="hidden" r:id="rId29"/>
    <sheet name="Notlar" sheetId="30" state="hidden" r:id="rId30"/>
    <sheet name="Sistem" sheetId="31" state="hidden" r:id="rId31"/>
  </sheets>
  <definedNames>
    <definedName name="_xlnm.Print_Area" localSheetId="0">Form!$A$1:$I$38</definedName>
    <definedName name="_xlnm.Print_Area" localSheetId="1">'Tablo-1'!$A$2:$N$20</definedName>
    <definedName name="_xlnm.Print_Area" localSheetId="10">'Tablo-10'!$A$2:$G$22</definedName>
    <definedName name="_xlnm.Print_Area" localSheetId="11">'Tablo-11'!$A$2:$D$9</definedName>
    <definedName name="_xlnm.Print_Area" localSheetId="2">'Tablo-2'!$A$2:$D$26</definedName>
    <definedName name="_xlnm.Print_Area" localSheetId="3">'Tablo-3'!$A$2:$B$5</definedName>
    <definedName name="_xlnm.Print_Area" localSheetId="4">'Tablo-4'!$A$2:$B$9</definedName>
    <definedName name="_xlnm.Print_Area" localSheetId="5">'Tablo-5'!$A$2:$B$7</definedName>
    <definedName name="_xlnm.Print_Area" localSheetId="6">'Tablo-6'!$A$2:$F$33</definedName>
    <definedName name="_xlnm.Print_Area" localSheetId="7">'Tablo-7'!$A$2:$G$32</definedName>
    <definedName name="_xlnm.Print_Area" localSheetId="8">'Tablo-8'!$A$2:$C$12</definedName>
    <definedName name="_xlnm.Print_Area" localSheetId="9">'Tablo-9'!$A$2:$F$12</definedName>
  </definedNames>
  <calcPr calcId="145621"/>
</workbook>
</file>

<file path=xl/calcChain.xml><?xml version="1.0" encoding="utf-8"?>
<calcChain xmlns="http://schemas.openxmlformats.org/spreadsheetml/2006/main">
  <c r="D43" i="21" l="1"/>
  <c r="E43" i="21" s="1"/>
  <c r="A43" i="21"/>
  <c r="D16" i="21"/>
  <c r="E16" i="21" s="1"/>
  <c r="A16" i="21"/>
  <c r="F18" i="7"/>
  <c r="C9" i="26"/>
  <c r="D9" i="26"/>
  <c r="C8" i="26"/>
  <c r="D8" i="26" s="1"/>
  <c r="C7" i="26"/>
  <c r="D7" i="26" s="1"/>
  <c r="C6" i="26"/>
  <c r="D6" i="26" s="1"/>
  <c r="C5" i="26"/>
  <c r="D5" i="26" s="1"/>
  <c r="C4" i="26"/>
  <c r="D4" i="26"/>
  <c r="A9" i="26"/>
  <c r="A8" i="26"/>
  <c r="A7" i="26"/>
  <c r="A6" i="26"/>
  <c r="A5" i="26"/>
  <c r="A4" i="26"/>
  <c r="C3" i="26"/>
  <c r="D3" i="26"/>
  <c r="A3" i="26"/>
  <c r="A2" i="26"/>
  <c r="C4" i="23"/>
  <c r="D4" i="23" s="1"/>
  <c r="A4" i="23"/>
  <c r="B3" i="19"/>
  <c r="C3" i="19"/>
  <c r="A3" i="19"/>
  <c r="G124" i="14"/>
  <c r="H124" i="14"/>
  <c r="G125" i="14"/>
  <c r="H125" i="14"/>
  <c r="G126" i="14"/>
  <c r="H126" i="14"/>
  <c r="D127" i="14"/>
  <c r="E127" i="14"/>
  <c r="F127" i="14"/>
  <c r="G127" i="14"/>
  <c r="H127" i="14"/>
  <c r="A127" i="14" s="1"/>
  <c r="D128" i="14"/>
  <c r="E128" i="14"/>
  <c r="A128" i="14" s="1"/>
  <c r="F128" i="14"/>
  <c r="G128" i="14"/>
  <c r="H128" i="14"/>
  <c r="D129" i="14"/>
  <c r="E129" i="14"/>
  <c r="F129" i="14"/>
  <c r="G129" i="14"/>
  <c r="H129" i="14"/>
  <c r="A129" i="14" s="1"/>
  <c r="D130" i="14"/>
  <c r="E130" i="14"/>
  <c r="F130" i="14"/>
  <c r="G130" i="14"/>
  <c r="H130" i="14"/>
  <c r="D131" i="14"/>
  <c r="E131" i="14"/>
  <c r="F131" i="14"/>
  <c r="G131" i="14"/>
  <c r="H131" i="14"/>
  <c r="D132" i="14"/>
  <c r="A132" i="14" s="1"/>
  <c r="E132" i="14"/>
  <c r="F132" i="14"/>
  <c r="G132" i="14"/>
  <c r="H132" i="14"/>
  <c r="D133" i="14"/>
  <c r="E133" i="14"/>
  <c r="F133" i="14"/>
  <c r="G133" i="14"/>
  <c r="H133" i="14"/>
  <c r="D134" i="14"/>
  <c r="E134" i="14"/>
  <c r="F134" i="14"/>
  <c r="G134" i="14"/>
  <c r="H134" i="14"/>
  <c r="G107" i="14"/>
  <c r="H107" i="14"/>
  <c r="G108" i="14"/>
  <c r="H108" i="14"/>
  <c r="G109" i="14"/>
  <c r="H109" i="14"/>
  <c r="G110" i="14"/>
  <c r="H110" i="14"/>
  <c r="G111" i="14"/>
  <c r="H111" i="14"/>
  <c r="G112" i="14"/>
  <c r="H112" i="14"/>
  <c r="G113" i="14"/>
  <c r="H113" i="14"/>
  <c r="G114" i="14"/>
  <c r="H114" i="14"/>
  <c r="G115" i="14"/>
  <c r="H115" i="14"/>
  <c r="G116" i="14"/>
  <c r="H116" i="14"/>
  <c r="G117" i="14"/>
  <c r="H117" i="14"/>
  <c r="G118" i="14"/>
  <c r="H118" i="14"/>
  <c r="G119" i="14"/>
  <c r="H119" i="14"/>
  <c r="G120" i="14"/>
  <c r="H120" i="14"/>
  <c r="G121" i="14"/>
  <c r="H121" i="14"/>
  <c r="G122" i="14"/>
  <c r="H122" i="14"/>
  <c r="G123" i="14"/>
  <c r="H123" i="14"/>
  <c r="G88" i="14"/>
  <c r="H88" i="14"/>
  <c r="G89" i="14"/>
  <c r="H89" i="14"/>
  <c r="G90" i="14"/>
  <c r="H90" i="14"/>
  <c r="G91" i="14"/>
  <c r="H91" i="14"/>
  <c r="G92" i="14"/>
  <c r="H92" i="14"/>
  <c r="G93" i="14"/>
  <c r="H93" i="14"/>
  <c r="G94" i="14"/>
  <c r="H94" i="14"/>
  <c r="G95" i="14"/>
  <c r="H95" i="14"/>
  <c r="G96" i="14"/>
  <c r="H96" i="14"/>
  <c r="G97" i="14"/>
  <c r="H97" i="14"/>
  <c r="G98" i="14"/>
  <c r="H98" i="14"/>
  <c r="G99" i="14"/>
  <c r="H99" i="14"/>
  <c r="G100" i="14"/>
  <c r="H100" i="14"/>
  <c r="G101" i="14"/>
  <c r="H101" i="14"/>
  <c r="G102" i="14"/>
  <c r="H102" i="14"/>
  <c r="G103" i="14"/>
  <c r="H103" i="14"/>
  <c r="G104" i="14"/>
  <c r="H104" i="14"/>
  <c r="G105" i="14"/>
  <c r="H105" i="14"/>
  <c r="G106" i="14"/>
  <c r="H106" i="14"/>
  <c r="G72" i="14"/>
  <c r="H72" i="14"/>
  <c r="G73" i="14"/>
  <c r="H73" i="14"/>
  <c r="G74" i="14"/>
  <c r="H74" i="14"/>
  <c r="G75" i="14"/>
  <c r="H75" i="14"/>
  <c r="G76" i="14"/>
  <c r="H76" i="14"/>
  <c r="G77" i="14"/>
  <c r="H77" i="14"/>
  <c r="G78" i="14"/>
  <c r="H78" i="14"/>
  <c r="G79" i="14"/>
  <c r="H79" i="14"/>
  <c r="G80" i="14"/>
  <c r="H80" i="14"/>
  <c r="G81" i="14"/>
  <c r="H81" i="14"/>
  <c r="G82" i="14"/>
  <c r="H82" i="14"/>
  <c r="G83" i="14"/>
  <c r="H83" i="14"/>
  <c r="G84" i="14"/>
  <c r="H84" i="14"/>
  <c r="G85" i="14"/>
  <c r="H85" i="14"/>
  <c r="G86" i="14"/>
  <c r="H86" i="14"/>
  <c r="G87" i="14"/>
  <c r="H87" i="14"/>
  <c r="H71" i="14"/>
  <c r="G71" i="14"/>
  <c r="A133" i="14"/>
  <c r="A131" i="14"/>
  <c r="A134" i="14"/>
  <c r="A130" i="14"/>
  <c r="D7" i="12"/>
  <c r="F65" i="27"/>
  <c r="G65" i="27" s="1"/>
  <c r="C134" i="14" s="1"/>
  <c r="F64" i="27"/>
  <c r="G64" i="27"/>
  <c r="C133" i="14" s="1"/>
  <c r="F63" i="27"/>
  <c r="G63" i="27"/>
  <c r="C132" i="14"/>
  <c r="F62" i="27"/>
  <c r="G62" i="27" s="1"/>
  <c r="C131" i="14" s="1"/>
  <c r="F61" i="27"/>
  <c r="G61" i="27" s="1"/>
  <c r="C130" i="14" s="1"/>
  <c r="F60" i="27"/>
  <c r="G60" i="27"/>
  <c r="C129" i="14" s="1"/>
  <c r="F59" i="27"/>
  <c r="F58" i="27"/>
  <c r="G58" i="27"/>
  <c r="C127" i="14" s="1"/>
  <c r="F57" i="27"/>
  <c r="F56" i="27"/>
  <c r="F55" i="27"/>
  <c r="G55" i="27" s="1"/>
  <c r="C124" i="14" s="1"/>
  <c r="F54" i="27"/>
  <c r="F53" i="27"/>
  <c r="G53" i="27" s="1"/>
  <c r="C122" i="14" s="1"/>
  <c r="F52" i="27"/>
  <c r="G52" i="27"/>
  <c r="C121" i="14" s="1"/>
  <c r="F51" i="27"/>
  <c r="F50" i="27"/>
  <c r="G50" i="27"/>
  <c r="C119" i="14" s="1"/>
  <c r="F49" i="27"/>
  <c r="F48" i="27"/>
  <c r="F47" i="27"/>
  <c r="G47" i="27" s="1"/>
  <c r="C116" i="14" s="1"/>
  <c r="F46" i="27"/>
  <c r="G46" i="27"/>
  <c r="C115" i="14" s="1"/>
  <c r="F45" i="27"/>
  <c r="G45" i="27" s="1"/>
  <c r="C114" i="14"/>
  <c r="F44" i="27"/>
  <c r="G44" i="27" s="1"/>
  <c r="C113" i="14" s="1"/>
  <c r="F43" i="27"/>
  <c r="F42" i="27"/>
  <c r="G42" i="27" s="1"/>
  <c r="C111" i="14" s="1"/>
  <c r="F41" i="27"/>
  <c r="F40" i="27"/>
  <c r="F39" i="27"/>
  <c r="G39" i="27" s="1"/>
  <c r="C108" i="14" s="1"/>
  <c r="F38" i="27"/>
  <c r="F37" i="27"/>
  <c r="F36" i="27"/>
  <c r="G36" i="27"/>
  <c r="C105" i="14" s="1"/>
  <c r="F35" i="27"/>
  <c r="F34" i="27"/>
  <c r="G34" i="27"/>
  <c r="C103" i="14" s="1"/>
  <c r="F33" i="27"/>
  <c r="F32" i="27"/>
  <c r="F31" i="27"/>
  <c r="G31" i="27" s="1"/>
  <c r="C100" i="14" s="1"/>
  <c r="F30" i="27"/>
  <c r="G30" i="27"/>
  <c r="C99" i="14" s="1"/>
  <c r="F29" i="27"/>
  <c r="G29" i="27" s="1"/>
  <c r="C98" i="14"/>
  <c r="F28" i="27"/>
  <c r="G28" i="27" s="1"/>
  <c r="C97" i="14" s="1"/>
  <c r="F27" i="27"/>
  <c r="F26" i="27"/>
  <c r="G26" i="27" s="1"/>
  <c r="C95" i="14" s="1"/>
  <c r="F25" i="27"/>
  <c r="G25" i="27" s="1"/>
  <c r="C94" i="14" s="1"/>
  <c r="F24" i="27"/>
  <c r="G24" i="27"/>
  <c r="C93" i="14" s="1"/>
  <c r="F23" i="27"/>
  <c r="G23" i="27"/>
  <c r="C92" i="14"/>
  <c r="F22" i="27"/>
  <c r="G22" i="27" s="1"/>
  <c r="C91" i="14" s="1"/>
  <c r="F21" i="27"/>
  <c r="F20" i="27"/>
  <c r="F19" i="27"/>
  <c r="G19" i="27" s="1"/>
  <c r="C88" i="14" s="1"/>
  <c r="F18" i="27"/>
  <c r="G18" i="27" s="1"/>
  <c r="C87" i="14" s="1"/>
  <c r="F17" i="27"/>
  <c r="F16" i="27"/>
  <c r="G16" i="27" s="1"/>
  <c r="C85" i="14" s="1"/>
  <c r="F15" i="27"/>
  <c r="G15" i="27" s="1"/>
  <c r="C84" i="14" s="1"/>
  <c r="F14" i="27"/>
  <c r="G14" i="27"/>
  <c r="C83" i="14" s="1"/>
  <c r="F13" i="27"/>
  <c r="F12" i="27"/>
  <c r="F11" i="27"/>
  <c r="G11" i="27" s="1"/>
  <c r="C80" i="14" s="1"/>
  <c r="F10" i="27"/>
  <c r="G10" i="27"/>
  <c r="C79" i="14" s="1"/>
  <c r="F9" i="27"/>
  <c r="G9" i="27" s="1"/>
  <c r="C78" i="14"/>
  <c r="F8" i="27"/>
  <c r="G8" i="27" s="1"/>
  <c r="C77" i="14" s="1"/>
  <c r="F7" i="27"/>
  <c r="G7" i="27" s="1"/>
  <c r="C76" i="14" s="1"/>
  <c r="F6" i="27"/>
  <c r="G6" i="27"/>
  <c r="C75" i="14" s="1"/>
  <c r="F5" i="27"/>
  <c r="F4" i="27"/>
  <c r="F3" i="27"/>
  <c r="G3" i="27" s="1"/>
  <c r="C72" i="14" s="1"/>
  <c r="F2" i="27"/>
  <c r="C55" i="27"/>
  <c r="F124" i="14" s="1"/>
  <c r="C56" i="27"/>
  <c r="F125" i="14" s="1"/>
  <c r="C57" i="27"/>
  <c r="F126" i="14" s="1"/>
  <c r="C54" i="27"/>
  <c r="F123" i="14" s="1"/>
  <c r="C51" i="27"/>
  <c r="F120" i="14" s="1"/>
  <c r="C52" i="27"/>
  <c r="F121" i="14" s="1"/>
  <c r="C53" i="27"/>
  <c r="F122" i="14" s="1"/>
  <c r="C50" i="27"/>
  <c r="F119" i="14" s="1"/>
  <c r="C47" i="27"/>
  <c r="F116" i="14" s="1"/>
  <c r="C48" i="27"/>
  <c r="F117" i="14" s="1"/>
  <c r="C49" i="27"/>
  <c r="F118" i="14" s="1"/>
  <c r="C46" i="27"/>
  <c r="F115" i="14" s="1"/>
  <c r="C43" i="27"/>
  <c r="F112" i="14" s="1"/>
  <c r="C44" i="27"/>
  <c r="F113" i="14" s="1"/>
  <c r="C45" i="27"/>
  <c r="F114" i="14" s="1"/>
  <c r="C42" i="27"/>
  <c r="F111" i="14" s="1"/>
  <c r="C39" i="27"/>
  <c r="F108" i="14" s="1"/>
  <c r="C40" i="27"/>
  <c r="F109" i="14" s="1"/>
  <c r="C41" i="27"/>
  <c r="F110" i="14" s="1"/>
  <c r="C38" i="27"/>
  <c r="F107" i="14" s="1"/>
  <c r="C35" i="27"/>
  <c r="F104" i="14" s="1"/>
  <c r="C36" i="27"/>
  <c r="F105" i="14" s="1"/>
  <c r="C37" i="27"/>
  <c r="F106" i="14" s="1"/>
  <c r="C34" i="27"/>
  <c r="F103" i="14" s="1"/>
  <c r="C31" i="27"/>
  <c r="F100" i="14" s="1"/>
  <c r="C32" i="27"/>
  <c r="F101" i="14" s="1"/>
  <c r="C33" i="27"/>
  <c r="F102" i="14" s="1"/>
  <c r="C30" i="27"/>
  <c r="F99" i="14" s="1"/>
  <c r="C27" i="27"/>
  <c r="F96" i="14" s="1"/>
  <c r="C28" i="27"/>
  <c r="F97" i="14" s="1"/>
  <c r="C29" i="27"/>
  <c r="F98" i="14" s="1"/>
  <c r="C26" i="27"/>
  <c r="F95" i="14" s="1"/>
  <c r="C23" i="27"/>
  <c r="F92" i="14" s="1"/>
  <c r="C24" i="27"/>
  <c r="F93" i="14" s="1"/>
  <c r="C25" i="27"/>
  <c r="F94" i="14" s="1"/>
  <c r="C22" i="27"/>
  <c r="F91" i="14" s="1"/>
  <c r="C19" i="27"/>
  <c r="F88" i="14" s="1"/>
  <c r="C20" i="27"/>
  <c r="F89" i="14" s="1"/>
  <c r="C21" i="27"/>
  <c r="F90" i="14" s="1"/>
  <c r="C18" i="27"/>
  <c r="F87" i="14" s="1"/>
  <c r="C15" i="27"/>
  <c r="F84" i="14" s="1"/>
  <c r="C16" i="27"/>
  <c r="F85" i="14" s="1"/>
  <c r="C17" i="27"/>
  <c r="F86" i="14" s="1"/>
  <c r="C14" i="27"/>
  <c r="F83" i="14" s="1"/>
  <c r="C11" i="27"/>
  <c r="F80" i="14" s="1"/>
  <c r="C12" i="27"/>
  <c r="F81" i="14" s="1"/>
  <c r="C13" i="27"/>
  <c r="F82" i="14" s="1"/>
  <c r="C10" i="27"/>
  <c r="F79" i="14" s="1"/>
  <c r="C7" i="27"/>
  <c r="F76" i="14" s="1"/>
  <c r="C8" i="27"/>
  <c r="F77" i="14" s="1"/>
  <c r="C9" i="27"/>
  <c r="F78" i="14" s="1"/>
  <c r="C6" i="27"/>
  <c r="F75" i="14" s="1"/>
  <c r="C3" i="27"/>
  <c r="F72" i="14" s="1"/>
  <c r="C4" i="27"/>
  <c r="F73" i="14" s="1"/>
  <c r="C5" i="27"/>
  <c r="F74" i="14" s="1"/>
  <c r="C2" i="27"/>
  <c r="F71" i="14" s="1"/>
  <c r="B43" i="27"/>
  <c r="E112" i="14" s="1"/>
  <c r="B44" i="27"/>
  <c r="E113" i="14" s="1"/>
  <c r="B45" i="27"/>
  <c r="E114" i="14" s="1"/>
  <c r="B46" i="27"/>
  <c r="E115" i="14" s="1"/>
  <c r="B47" i="27"/>
  <c r="E116" i="14" s="1"/>
  <c r="B48" i="27"/>
  <c r="E117" i="14" s="1"/>
  <c r="B49" i="27"/>
  <c r="E118" i="14" s="1"/>
  <c r="B50" i="27"/>
  <c r="E119" i="14" s="1"/>
  <c r="B51" i="27"/>
  <c r="E120" i="14" s="1"/>
  <c r="B52" i="27"/>
  <c r="E121" i="14" s="1"/>
  <c r="B53" i="27"/>
  <c r="E122" i="14" s="1"/>
  <c r="B54" i="27"/>
  <c r="E123" i="14" s="1"/>
  <c r="B55" i="27"/>
  <c r="E124" i="14" s="1"/>
  <c r="B56" i="27"/>
  <c r="E125" i="14" s="1"/>
  <c r="B57" i="27"/>
  <c r="E126" i="14" s="1"/>
  <c r="B42" i="27"/>
  <c r="E111" i="14" s="1"/>
  <c r="B27" i="27"/>
  <c r="E96" i="14" s="1"/>
  <c r="B28" i="27"/>
  <c r="E97" i="14" s="1"/>
  <c r="B29" i="27"/>
  <c r="E98" i="14" s="1"/>
  <c r="B30" i="27"/>
  <c r="E99" i="14" s="1"/>
  <c r="B31" i="27"/>
  <c r="E100" i="14" s="1"/>
  <c r="A100" i="14" s="1"/>
  <c r="B32" i="27"/>
  <c r="E101" i="14" s="1"/>
  <c r="B33" i="27"/>
  <c r="E102" i="14" s="1"/>
  <c r="B34" i="27"/>
  <c r="E103" i="14" s="1"/>
  <c r="B35" i="27"/>
  <c r="E104" i="14" s="1"/>
  <c r="A104" i="14" s="1"/>
  <c r="B36" i="27"/>
  <c r="E105" i="14" s="1"/>
  <c r="B37" i="27"/>
  <c r="E106" i="14" s="1"/>
  <c r="B38" i="27"/>
  <c r="E107" i="14" s="1"/>
  <c r="B39" i="27"/>
  <c r="E108" i="14" s="1"/>
  <c r="B40" i="27"/>
  <c r="E109" i="14" s="1"/>
  <c r="B41" i="27"/>
  <c r="E110" i="14" s="1"/>
  <c r="B26" i="27"/>
  <c r="E95" i="14" s="1"/>
  <c r="B15" i="27"/>
  <c r="E84" i="14" s="1"/>
  <c r="B16" i="27"/>
  <c r="E85" i="14" s="1"/>
  <c r="B17" i="27"/>
  <c r="E86" i="14" s="1"/>
  <c r="B18" i="27"/>
  <c r="E87" i="14" s="1"/>
  <c r="B19" i="27"/>
  <c r="E88" i="14" s="1"/>
  <c r="B20" i="27"/>
  <c r="E89" i="14" s="1"/>
  <c r="B21" i="27"/>
  <c r="E90" i="14" s="1"/>
  <c r="B22" i="27"/>
  <c r="E91" i="14" s="1"/>
  <c r="B23" i="27"/>
  <c r="E92" i="14" s="1"/>
  <c r="B24" i="27"/>
  <c r="E93" i="14" s="1"/>
  <c r="B25" i="27"/>
  <c r="E94" i="14" s="1"/>
  <c r="B14" i="27"/>
  <c r="E83" i="14" s="1"/>
  <c r="B3" i="27"/>
  <c r="E72" i="14" s="1"/>
  <c r="B4" i="27"/>
  <c r="E73" i="14" s="1"/>
  <c r="B5" i="27"/>
  <c r="E74" i="14" s="1"/>
  <c r="B6" i="27"/>
  <c r="E75" i="14" s="1"/>
  <c r="B7" i="27"/>
  <c r="E76" i="14" s="1"/>
  <c r="B8" i="27"/>
  <c r="E77" i="14" s="1"/>
  <c r="B9" i="27"/>
  <c r="E78" i="14" s="1"/>
  <c r="B10" i="27"/>
  <c r="E79" i="14" s="1"/>
  <c r="B11" i="27"/>
  <c r="E80" i="14" s="1"/>
  <c r="B12" i="27"/>
  <c r="E81" i="14" s="1"/>
  <c r="B13" i="27"/>
  <c r="E82" i="14" s="1"/>
  <c r="B2" i="27"/>
  <c r="E71" i="14" s="1"/>
  <c r="A55" i="27"/>
  <c r="D124" i="14" s="1"/>
  <c r="A124" i="14" s="1"/>
  <c r="A56" i="27"/>
  <c r="D125" i="14"/>
  <c r="A57" i="27"/>
  <c r="D126" i="14" s="1"/>
  <c r="A126" i="14" s="1"/>
  <c r="A27" i="27"/>
  <c r="D96" i="14"/>
  <c r="A28" i="27"/>
  <c r="D97" i="14"/>
  <c r="A97" i="14" s="1"/>
  <c r="A29" i="27"/>
  <c r="D98" i="14" s="1"/>
  <c r="A98" i="14" s="1"/>
  <c r="A30" i="27"/>
  <c r="D99" i="14"/>
  <c r="A99" i="14" s="1"/>
  <c r="A31" i="27"/>
  <c r="D100" i="14" s="1"/>
  <c r="A32" i="27"/>
  <c r="D101" i="14" s="1"/>
  <c r="A101" i="14"/>
  <c r="A33" i="27"/>
  <c r="D102" i="14" s="1"/>
  <c r="A102" i="14" s="1"/>
  <c r="A34" i="27"/>
  <c r="D103" i="14"/>
  <c r="A103" i="14" s="1"/>
  <c r="A35" i="27"/>
  <c r="D104" i="14"/>
  <c r="A36" i="27"/>
  <c r="D105" i="14" s="1"/>
  <c r="A105" i="14" s="1"/>
  <c r="A37" i="27"/>
  <c r="D106" i="14"/>
  <c r="A106" i="14" s="1"/>
  <c r="A38" i="27"/>
  <c r="D107" i="14" s="1"/>
  <c r="A107" i="14" s="1"/>
  <c r="A39" i="27"/>
  <c r="D108" i="14" s="1"/>
  <c r="A108" i="14" s="1"/>
  <c r="A40" i="27"/>
  <c r="D109" i="14"/>
  <c r="A109" i="14" s="1"/>
  <c r="A41" i="27"/>
  <c r="D110" i="14" s="1"/>
  <c r="A110" i="14"/>
  <c r="A42" i="27"/>
  <c r="D111" i="14" s="1"/>
  <c r="A111" i="14" s="1"/>
  <c r="A43" i="27"/>
  <c r="D112" i="14" s="1"/>
  <c r="A44" i="27"/>
  <c r="D113" i="14" s="1"/>
  <c r="A113" i="14"/>
  <c r="A45" i="27"/>
  <c r="D114" i="14" s="1"/>
  <c r="A114" i="14" s="1"/>
  <c r="A46" i="27"/>
  <c r="D115" i="14" s="1"/>
  <c r="A115" i="14" s="1"/>
  <c r="A47" i="27"/>
  <c r="D116" i="14"/>
  <c r="A116" i="14" s="1"/>
  <c r="A48" i="27"/>
  <c r="D117" i="14" s="1"/>
  <c r="A117" i="14" s="1"/>
  <c r="A49" i="27"/>
  <c r="D118" i="14" s="1"/>
  <c r="A118" i="14" s="1"/>
  <c r="A50" i="27"/>
  <c r="D119" i="14"/>
  <c r="A119" i="14" s="1"/>
  <c r="A51" i="27"/>
  <c r="D120" i="14" s="1"/>
  <c r="A120" i="14" s="1"/>
  <c r="A52" i="27"/>
  <c r="D121" i="14" s="1"/>
  <c r="A121" i="14" s="1"/>
  <c r="A53" i="27"/>
  <c r="D122" i="14"/>
  <c r="A122" i="14" s="1"/>
  <c r="A54" i="27"/>
  <c r="D123" i="14" s="1"/>
  <c r="A123" i="14"/>
  <c r="A26" i="27"/>
  <c r="D95" i="14" s="1"/>
  <c r="A95" i="14" s="1"/>
  <c r="A3" i="27"/>
  <c r="D72" i="14" s="1"/>
  <c r="A72" i="14" s="1"/>
  <c r="A4" i="27"/>
  <c r="D73" i="14"/>
  <c r="A73" i="14" s="1"/>
  <c r="A5" i="27"/>
  <c r="D74" i="14" s="1"/>
  <c r="A74" i="14"/>
  <c r="A6" i="27"/>
  <c r="D75" i="14" s="1"/>
  <c r="A75" i="14" s="1"/>
  <c r="A7" i="27"/>
  <c r="D76" i="14" s="1"/>
  <c r="A76" i="14" s="1"/>
  <c r="A8" i="27"/>
  <c r="D77" i="14"/>
  <c r="A77" i="14" s="1"/>
  <c r="A9" i="27"/>
  <c r="D78" i="14" s="1"/>
  <c r="A78" i="14"/>
  <c r="A10" i="27"/>
  <c r="D79" i="14" s="1"/>
  <c r="A79" i="14" s="1"/>
  <c r="A11" i="27"/>
  <c r="D80" i="14" s="1"/>
  <c r="A80" i="14" s="1"/>
  <c r="A12" i="27"/>
  <c r="D81" i="14"/>
  <c r="A81" i="14" s="1"/>
  <c r="A13" i="27"/>
  <c r="D82" i="14" s="1"/>
  <c r="A82" i="14"/>
  <c r="A14" i="27"/>
  <c r="D83" i="14" s="1"/>
  <c r="A83" i="14" s="1"/>
  <c r="A15" i="27"/>
  <c r="D84" i="14" s="1"/>
  <c r="A84" i="14" s="1"/>
  <c r="A16" i="27"/>
  <c r="D85" i="14"/>
  <c r="A85" i="14" s="1"/>
  <c r="A17" i="27"/>
  <c r="D86" i="14" s="1"/>
  <c r="A86" i="14"/>
  <c r="A18" i="27"/>
  <c r="D87" i="14" s="1"/>
  <c r="A87" i="14" s="1"/>
  <c r="A19" i="27"/>
  <c r="D88" i="14" s="1"/>
  <c r="A88" i="14" s="1"/>
  <c r="A20" i="27"/>
  <c r="D89" i="14"/>
  <c r="A89" i="14" s="1"/>
  <c r="A21" i="27"/>
  <c r="D90" i="14" s="1"/>
  <c r="A90" i="14"/>
  <c r="A22" i="27"/>
  <c r="D91" i="14" s="1"/>
  <c r="A91" i="14" s="1"/>
  <c r="A23" i="27"/>
  <c r="D92" i="14" s="1"/>
  <c r="A92" i="14" s="1"/>
  <c r="A24" i="27"/>
  <c r="D93" i="14"/>
  <c r="A93" i="14" s="1"/>
  <c r="A25" i="27"/>
  <c r="D94" i="14" s="1"/>
  <c r="A94" i="14"/>
  <c r="A2" i="27"/>
  <c r="D71" i="14" s="1"/>
  <c r="A71" i="14" s="1"/>
  <c r="G59" i="27"/>
  <c r="C128" i="14" s="1"/>
  <c r="G57" i="27"/>
  <c r="C126" i="14" s="1"/>
  <c r="G56" i="27"/>
  <c r="C125" i="14" s="1"/>
  <c r="G54" i="27"/>
  <c r="C123" i="14" s="1"/>
  <c r="G51" i="27"/>
  <c r="C120" i="14" s="1"/>
  <c r="G49" i="27"/>
  <c r="C118" i="14" s="1"/>
  <c r="G48" i="27"/>
  <c r="C117" i="14" s="1"/>
  <c r="G43" i="27"/>
  <c r="C112" i="14" s="1"/>
  <c r="G41" i="27"/>
  <c r="C110" i="14" s="1"/>
  <c r="G40" i="27"/>
  <c r="C109" i="14" s="1"/>
  <c r="G38" i="27"/>
  <c r="C107" i="14" s="1"/>
  <c r="G37" i="27"/>
  <c r="C106" i="14" s="1"/>
  <c r="G35" i="27"/>
  <c r="C104" i="14" s="1"/>
  <c r="G33" i="27"/>
  <c r="C102" i="14" s="1"/>
  <c r="G32" i="27"/>
  <c r="C101" i="14" s="1"/>
  <c r="G27" i="27"/>
  <c r="C96" i="14" s="1"/>
  <c r="G21" i="27"/>
  <c r="C90" i="14" s="1"/>
  <c r="G20" i="27"/>
  <c r="C89" i="14" s="1"/>
  <c r="G17" i="27"/>
  <c r="C86" i="14" s="1"/>
  <c r="G13" i="27"/>
  <c r="C82" i="14" s="1"/>
  <c r="G12" i="27"/>
  <c r="C81" i="14" s="1"/>
  <c r="G5" i="27"/>
  <c r="C74" i="14" s="1"/>
  <c r="G4" i="27"/>
  <c r="C73" i="14" s="1"/>
  <c r="G2" i="27"/>
  <c r="C71" i="14" s="1"/>
  <c r="A24" i="13"/>
  <c r="G21" i="13"/>
  <c r="F21" i="13"/>
  <c r="E21" i="13"/>
  <c r="D21" i="13"/>
  <c r="D22" i="13" s="1"/>
  <c r="A1" i="13"/>
  <c r="A112" i="14"/>
  <c r="A96" i="14"/>
  <c r="D55" i="21"/>
  <c r="E55" i="21" s="1"/>
  <c r="A55" i="21"/>
  <c r="D28" i="21"/>
  <c r="E28" i="21" s="1"/>
  <c r="A28" i="21"/>
  <c r="A27" i="29"/>
  <c r="A25" i="29"/>
  <c r="A26" i="29"/>
  <c r="A24" i="29"/>
  <c r="F30" i="7"/>
  <c r="C27" i="29" s="1"/>
  <c r="D27" i="29" s="1"/>
  <c r="A25" i="16"/>
  <c r="A28" i="16"/>
  <c r="A34" i="16"/>
  <c r="A37" i="16"/>
  <c r="A43" i="16"/>
  <c r="A46" i="16"/>
  <c r="A52" i="16"/>
  <c r="A55" i="16"/>
  <c r="A61" i="16"/>
  <c r="A64" i="16"/>
  <c r="A70" i="16"/>
  <c r="A73" i="16"/>
  <c r="A79" i="16"/>
  <c r="A82" i="16"/>
  <c r="A88" i="16"/>
  <c r="A91" i="16"/>
  <c r="M8" i="2"/>
  <c r="M9" i="2"/>
  <c r="M10" i="2"/>
  <c r="M11" i="2"/>
  <c r="M12" i="2"/>
  <c r="M13" i="2"/>
  <c r="M14" i="2"/>
  <c r="M15" i="2"/>
  <c r="M16" i="2"/>
  <c r="I7" i="2"/>
  <c r="I8" i="2"/>
  <c r="I9" i="2"/>
  <c r="I10" i="2"/>
  <c r="I11" i="2"/>
  <c r="I12" i="2"/>
  <c r="I13" i="2"/>
  <c r="I14" i="2"/>
  <c r="I15" i="2"/>
  <c r="I16" i="2"/>
  <c r="M7" i="2"/>
  <c r="F91" i="16"/>
  <c r="G91" i="16"/>
  <c r="F82" i="16"/>
  <c r="G82" i="16" s="1"/>
  <c r="F73" i="16"/>
  <c r="G73" i="16"/>
  <c r="F64" i="16"/>
  <c r="G64" i="16" s="1"/>
  <c r="F55" i="16"/>
  <c r="G55" i="16"/>
  <c r="F46" i="16"/>
  <c r="G46" i="16" s="1"/>
  <c r="F37" i="16"/>
  <c r="G37" i="16"/>
  <c r="F28" i="16"/>
  <c r="G28" i="16" s="1"/>
  <c r="F88" i="16"/>
  <c r="G88" i="16"/>
  <c r="F79" i="16"/>
  <c r="G79" i="16" s="1"/>
  <c r="F70" i="16"/>
  <c r="G70" i="16"/>
  <c r="F61" i="16"/>
  <c r="G61" i="16" s="1"/>
  <c r="F52" i="16"/>
  <c r="G52" i="16"/>
  <c r="F43" i="16"/>
  <c r="G43" i="16" s="1"/>
  <c r="F34" i="16"/>
  <c r="G34" i="16"/>
  <c r="F25" i="16"/>
  <c r="G25" i="16" s="1"/>
  <c r="F19" i="16"/>
  <c r="G19" i="16"/>
  <c r="F16" i="16"/>
  <c r="G16" i="16" s="1"/>
  <c r="D91" i="16"/>
  <c r="D82" i="16"/>
  <c r="D73" i="16"/>
  <c r="D64" i="16"/>
  <c r="D55" i="16"/>
  <c r="D46" i="16"/>
  <c r="D37" i="16"/>
  <c r="D28" i="16"/>
  <c r="D19" i="16"/>
  <c r="C88" i="16"/>
  <c r="C79" i="16"/>
  <c r="C70" i="16"/>
  <c r="C61" i="16"/>
  <c r="C52" i="16"/>
  <c r="C43" i="16"/>
  <c r="C34" i="16"/>
  <c r="C25" i="16"/>
  <c r="C16" i="16"/>
  <c r="A19" i="16"/>
  <c r="A16" i="16"/>
  <c r="F10" i="16"/>
  <c r="G10" i="16"/>
  <c r="D10" i="16"/>
  <c r="A10" i="16"/>
  <c r="F7" i="16"/>
  <c r="G7" i="16"/>
  <c r="C7" i="16"/>
  <c r="A7" i="16"/>
  <c r="L17" i="2"/>
  <c r="H17" i="2"/>
  <c r="A69" i="14"/>
  <c r="B27" i="31"/>
  <c r="C3" i="6" s="1"/>
  <c r="B6" i="31"/>
  <c r="A2" i="7" s="1"/>
  <c r="A2" i="13"/>
  <c r="A2" i="6"/>
  <c r="A2" i="3"/>
  <c r="A2" i="2"/>
  <c r="A2" i="8"/>
  <c r="A2" i="4"/>
  <c r="A2" i="11"/>
  <c r="G3" i="10"/>
  <c r="E3" i="3"/>
  <c r="D3" i="9"/>
  <c r="C3" i="5"/>
  <c r="G17" i="2"/>
  <c r="B26" i="31"/>
  <c r="H12" i="1"/>
  <c r="D24" i="3"/>
  <c r="D21" i="17"/>
  <c r="E21" i="17"/>
  <c r="A21" i="17"/>
  <c r="B21" i="17"/>
  <c r="A43" i="14"/>
  <c r="A44" i="14"/>
  <c r="A45" i="14"/>
  <c r="A46" i="14"/>
  <c r="A47" i="14"/>
  <c r="A48" i="14"/>
  <c r="A49" i="14"/>
  <c r="A50" i="14"/>
  <c r="A51" i="14"/>
  <c r="A52" i="14"/>
  <c r="A53" i="14"/>
  <c r="A54" i="14"/>
  <c r="A55" i="14"/>
  <c r="A56" i="14"/>
  <c r="A57" i="14"/>
  <c r="A58" i="14"/>
  <c r="D52" i="21"/>
  <c r="E52" i="21"/>
  <c r="D53" i="21"/>
  <c r="E53" i="21" s="1"/>
  <c r="D54" i="21"/>
  <c r="E54" i="21"/>
  <c r="A52" i="21"/>
  <c r="A53" i="21"/>
  <c r="A54" i="21"/>
  <c r="D25" i="21"/>
  <c r="E25" i="21"/>
  <c r="D26" i="21"/>
  <c r="E26" i="21" s="1"/>
  <c r="D27" i="21"/>
  <c r="E27" i="21"/>
  <c r="A26" i="21"/>
  <c r="A27" i="21"/>
  <c r="A25" i="21"/>
  <c r="F29" i="7"/>
  <c r="C26" i="29" s="1"/>
  <c r="D26" i="29" s="1"/>
  <c r="F28" i="7"/>
  <c r="C25" i="29"/>
  <c r="D25" i="29" s="1"/>
  <c r="F27" i="7"/>
  <c r="C24" i="29"/>
  <c r="D24" i="29"/>
  <c r="F87" i="16"/>
  <c r="G87" i="16" s="1"/>
  <c r="F78" i="16"/>
  <c r="G78" i="16"/>
  <c r="F69" i="16"/>
  <c r="G69" i="16" s="1"/>
  <c r="F60" i="16"/>
  <c r="G60" i="16"/>
  <c r="F51" i="16"/>
  <c r="G51" i="16" s="1"/>
  <c r="F42" i="16"/>
  <c r="G42" i="16"/>
  <c r="F33" i="16"/>
  <c r="G33" i="16" s="1"/>
  <c r="F24" i="16"/>
  <c r="G24" i="16"/>
  <c r="F15" i="16"/>
  <c r="G15" i="16" s="1"/>
  <c r="A87" i="16"/>
  <c r="A78" i="16"/>
  <c r="A69" i="16"/>
  <c r="A60" i="16"/>
  <c r="A51" i="16"/>
  <c r="A42" i="16"/>
  <c r="A33" i="16"/>
  <c r="A24" i="16"/>
  <c r="C87" i="16"/>
  <c r="C78" i="16"/>
  <c r="C69" i="16"/>
  <c r="C60" i="16"/>
  <c r="C51" i="16"/>
  <c r="C42" i="16"/>
  <c r="C33" i="16"/>
  <c r="C24" i="16"/>
  <c r="C15" i="16"/>
  <c r="A15" i="16"/>
  <c r="F6" i="16"/>
  <c r="G6" i="16" s="1"/>
  <c r="C6" i="16"/>
  <c r="A6" i="16"/>
  <c r="C17" i="1"/>
  <c r="C16" i="1"/>
  <c r="B25" i="31"/>
  <c r="C18" i="1"/>
  <c r="C29" i="1"/>
  <c r="B19" i="31"/>
  <c r="C28" i="1"/>
  <c r="C23" i="1"/>
  <c r="C24" i="1"/>
  <c r="C25" i="1"/>
  <c r="C26" i="1"/>
  <c r="C27" i="1"/>
  <c r="C22" i="1"/>
  <c r="C21" i="1"/>
  <c r="D29" i="8"/>
  <c r="E29" i="8"/>
  <c r="D30" i="8" s="1"/>
  <c r="F29" i="8"/>
  <c r="G29" i="8"/>
  <c r="F97" i="22"/>
  <c r="G97" i="22"/>
  <c r="B134" i="14" s="1"/>
  <c r="F96" i="22"/>
  <c r="G96" i="22"/>
  <c r="B133" i="14"/>
  <c r="F95" i="22"/>
  <c r="G95" i="22" s="1"/>
  <c r="B132" i="14" s="1"/>
  <c r="F94" i="22"/>
  <c r="G94" i="22" s="1"/>
  <c r="D14" i="17"/>
  <c r="E14" i="17" s="1"/>
  <c r="D15" i="17"/>
  <c r="E15" i="17" s="1"/>
  <c r="D16" i="17"/>
  <c r="D17" i="17"/>
  <c r="D18" i="17"/>
  <c r="E18" i="17" s="1"/>
  <c r="D19" i="17"/>
  <c r="D20" i="17"/>
  <c r="F89" i="16"/>
  <c r="G89" i="16"/>
  <c r="F86" i="16"/>
  <c r="G86" i="16" s="1"/>
  <c r="F85" i="16"/>
  <c r="G85" i="16"/>
  <c r="F84" i="16"/>
  <c r="G84" i="16" s="1"/>
  <c r="F83" i="16"/>
  <c r="G83" i="16"/>
  <c r="F81" i="16"/>
  <c r="G81" i="16" s="1"/>
  <c r="F80" i="16"/>
  <c r="G80" i="16"/>
  <c r="F77" i="16"/>
  <c r="G77" i="16" s="1"/>
  <c r="F76" i="16"/>
  <c r="G76" i="16"/>
  <c r="F75" i="16"/>
  <c r="G75" i="16" s="1"/>
  <c r="F74" i="16"/>
  <c r="G74" i="16"/>
  <c r="F72" i="16"/>
  <c r="G72" i="16" s="1"/>
  <c r="F71" i="16"/>
  <c r="G71" i="16"/>
  <c r="F68" i="16"/>
  <c r="G68" i="16" s="1"/>
  <c r="F67" i="16"/>
  <c r="G67" i="16"/>
  <c r="F66" i="16"/>
  <c r="G66" i="16" s="1"/>
  <c r="F65" i="16"/>
  <c r="G65" i="16"/>
  <c r="F63" i="16"/>
  <c r="G63" i="16" s="1"/>
  <c r="F62" i="16"/>
  <c r="G62" i="16"/>
  <c r="F59" i="16"/>
  <c r="G59" i="16" s="1"/>
  <c r="F58" i="16"/>
  <c r="G58" i="16"/>
  <c r="F57" i="16"/>
  <c r="G57" i="16" s="1"/>
  <c r="F56" i="16"/>
  <c r="G56" i="16"/>
  <c r="F54" i="16"/>
  <c r="G54" i="16" s="1"/>
  <c r="F53" i="16"/>
  <c r="G53" i="16"/>
  <c r="F50" i="16"/>
  <c r="G50" i="16" s="1"/>
  <c r="F49" i="16"/>
  <c r="G49" i="16"/>
  <c r="F48" i="16"/>
  <c r="G48" i="16" s="1"/>
  <c r="F47" i="16"/>
  <c r="G47" i="16"/>
  <c r="F45" i="16"/>
  <c r="G45" i="16" s="1"/>
  <c r="F44" i="16"/>
  <c r="G44" i="16"/>
  <c r="F41" i="16"/>
  <c r="G41" i="16" s="1"/>
  <c r="F40" i="16"/>
  <c r="G40" i="16"/>
  <c r="F39" i="16"/>
  <c r="G39" i="16" s="1"/>
  <c r="F38" i="16"/>
  <c r="G38" i="16"/>
  <c r="F36" i="16"/>
  <c r="G36" i="16" s="1"/>
  <c r="F35" i="16"/>
  <c r="G35" i="16"/>
  <c r="F32" i="16"/>
  <c r="G32" i="16" s="1"/>
  <c r="F31" i="16"/>
  <c r="G31" i="16"/>
  <c r="F30" i="16"/>
  <c r="G30" i="16" s="1"/>
  <c r="F29" i="16"/>
  <c r="G29" i="16"/>
  <c r="F27" i="16"/>
  <c r="G27" i="16" s="1"/>
  <c r="F26" i="16"/>
  <c r="G26" i="16"/>
  <c r="F23" i="16"/>
  <c r="G23" i="16" s="1"/>
  <c r="F22" i="16"/>
  <c r="G22" i="16"/>
  <c r="F21" i="16"/>
  <c r="G21" i="16" s="1"/>
  <c r="F20" i="16"/>
  <c r="G20" i="16"/>
  <c r="F18" i="16"/>
  <c r="G18" i="16" s="1"/>
  <c r="F17" i="16"/>
  <c r="G17" i="16"/>
  <c r="F14" i="16"/>
  <c r="G14" i="16" s="1"/>
  <c r="F13" i="16"/>
  <c r="G13" i="16"/>
  <c r="F12" i="16"/>
  <c r="G12" i="16" s="1"/>
  <c r="F11" i="16"/>
  <c r="G11" i="16"/>
  <c r="F9" i="16"/>
  <c r="G9" i="16" s="1"/>
  <c r="F8" i="16"/>
  <c r="G8" i="16"/>
  <c r="F5" i="16"/>
  <c r="G5" i="16" s="1"/>
  <c r="F4" i="16"/>
  <c r="G4" i="16"/>
  <c r="F3" i="16"/>
  <c r="G3" i="16" s="1"/>
  <c r="F2" i="16"/>
  <c r="G2" i="16"/>
  <c r="F90" i="16"/>
  <c r="G90" i="16" s="1"/>
  <c r="E17" i="17"/>
  <c r="E19" i="17"/>
  <c r="E20" i="17"/>
  <c r="A9" i="12"/>
  <c r="C12" i="30"/>
  <c r="B12" i="30"/>
  <c r="A22" i="11"/>
  <c r="C11" i="30"/>
  <c r="B11" i="30"/>
  <c r="A12" i="10"/>
  <c r="C10" i="30" s="1"/>
  <c r="B10" i="30" s="1"/>
  <c r="A12" i="9"/>
  <c r="C9" i="30"/>
  <c r="B9" i="30" s="1"/>
  <c r="A32" i="8"/>
  <c r="A33" i="7"/>
  <c r="C7" i="30" s="1"/>
  <c r="B7" i="30" s="1"/>
  <c r="A7" i="6"/>
  <c r="C6" i="30"/>
  <c r="B6" i="30"/>
  <c r="A9" i="5"/>
  <c r="C5" i="30"/>
  <c r="B5" i="30"/>
  <c r="A5" i="4"/>
  <c r="C4" i="30" s="1"/>
  <c r="B4" i="30" s="1"/>
  <c r="A19" i="2"/>
  <c r="C2" i="30"/>
  <c r="B2" i="30" s="1"/>
  <c r="A27" i="3"/>
  <c r="C3" i="30"/>
  <c r="B3" i="30" s="1"/>
  <c r="C9" i="9"/>
  <c r="C8" i="30"/>
  <c r="B8" i="30"/>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F93" i="22"/>
  <c r="G93" i="22" s="1"/>
  <c r="F92" i="22"/>
  <c r="G92" i="22"/>
  <c r="F91" i="22"/>
  <c r="G91" i="22" s="1"/>
  <c r="C70" i="14" s="1"/>
  <c r="B70" i="14" s="1"/>
  <c r="F90" i="22"/>
  <c r="G90" i="22"/>
  <c r="F89" i="22"/>
  <c r="G89" i="22" s="1"/>
  <c r="B130" i="14" s="1"/>
  <c r="F88" i="22"/>
  <c r="G88" i="22"/>
  <c r="B129" i="14"/>
  <c r="F87" i="22"/>
  <c r="G87" i="22" s="1"/>
  <c r="B128" i="14"/>
  <c r="F86" i="22"/>
  <c r="G86" i="22" s="1"/>
  <c r="B127" i="14" s="1"/>
  <c r="F85" i="22"/>
  <c r="G85" i="22" s="1"/>
  <c r="F84" i="22"/>
  <c r="G84" i="22" s="1"/>
  <c r="F83" i="22"/>
  <c r="G83" i="22"/>
  <c r="F82" i="22"/>
  <c r="G82" i="22" s="1"/>
  <c r="F81" i="22"/>
  <c r="G81" i="22" s="1"/>
  <c r="F80" i="22"/>
  <c r="G80" i="22"/>
  <c r="F79" i="22"/>
  <c r="G79" i="22" s="1"/>
  <c r="F78" i="22"/>
  <c r="G78" i="22"/>
  <c r="F77" i="22"/>
  <c r="G77" i="22" s="1"/>
  <c r="F76" i="22"/>
  <c r="G76" i="22"/>
  <c r="F75" i="22"/>
  <c r="G75" i="22" s="1"/>
  <c r="F74" i="22"/>
  <c r="G74" i="22"/>
  <c r="F73" i="22"/>
  <c r="G73" i="22" s="1"/>
  <c r="F72" i="22"/>
  <c r="G72" i="22"/>
  <c r="F71" i="22"/>
  <c r="G71" i="22" s="1"/>
  <c r="F70" i="22"/>
  <c r="G70" i="22"/>
  <c r="F69" i="22"/>
  <c r="G69" i="22" s="1"/>
  <c r="F68" i="22"/>
  <c r="G68" i="22"/>
  <c r="B125" i="14"/>
  <c r="F67" i="22"/>
  <c r="G67" i="22"/>
  <c r="B124" i="14"/>
  <c r="F66" i="22"/>
  <c r="G66" i="22" s="1"/>
  <c r="F65" i="22"/>
  <c r="G65" i="22"/>
  <c r="B122" i="14" s="1"/>
  <c r="F64" i="22"/>
  <c r="G64" i="22"/>
  <c r="B121" i="14" s="1"/>
  <c r="F63" i="22"/>
  <c r="G63" i="22"/>
  <c r="B120" i="14"/>
  <c r="F62" i="22"/>
  <c r="G62" i="22" s="1"/>
  <c r="F61" i="22"/>
  <c r="G61" i="22" s="1"/>
  <c r="F60" i="22"/>
  <c r="G60" i="22"/>
  <c r="B117" i="14"/>
  <c r="F59" i="22"/>
  <c r="G59" i="22"/>
  <c r="B116" i="14"/>
  <c r="F58" i="22"/>
  <c r="G58" i="22" s="1"/>
  <c r="B115" i="14" s="1"/>
  <c r="F57" i="22"/>
  <c r="G57" i="22"/>
  <c r="B114" i="14" s="1"/>
  <c r="F56" i="22"/>
  <c r="G56" i="22"/>
  <c r="B113" i="14" s="1"/>
  <c r="F55" i="22"/>
  <c r="G55" i="22" s="1"/>
  <c r="B112" i="14" s="1"/>
  <c r="F54" i="22"/>
  <c r="G54" i="22" s="1"/>
  <c r="B111" i="14" s="1"/>
  <c r="F53" i="22"/>
  <c r="G53" i="22"/>
  <c r="F52" i="22"/>
  <c r="G52" i="22"/>
  <c r="B109" i="14" s="1"/>
  <c r="F51" i="22"/>
  <c r="G51" i="22" s="1"/>
  <c r="B108" i="14" s="1"/>
  <c r="F50" i="22"/>
  <c r="G50" i="22" s="1"/>
  <c r="F49" i="22"/>
  <c r="G49" i="22"/>
  <c r="F48" i="22"/>
  <c r="G48" i="22"/>
  <c r="B105" i="14" s="1"/>
  <c r="F47" i="22"/>
  <c r="G47" i="22"/>
  <c r="B104" i="14"/>
  <c r="F46" i="22"/>
  <c r="G46" i="22" s="1"/>
  <c r="B103" i="14" s="1"/>
  <c r="F45" i="22"/>
  <c r="G45" i="22" s="1"/>
  <c r="B70" i="22"/>
  <c r="B71" i="22"/>
  <c r="B72" i="22"/>
  <c r="B73" i="22"/>
  <c r="B74" i="22"/>
  <c r="B75" i="22"/>
  <c r="B76" i="22"/>
  <c r="B77" i="22"/>
  <c r="B78" i="22"/>
  <c r="B79" i="22"/>
  <c r="B80" i="22"/>
  <c r="B81" i="22"/>
  <c r="B82" i="22"/>
  <c r="B83" i="22"/>
  <c r="B84" i="22"/>
  <c r="B85" i="22"/>
  <c r="C82" i="22"/>
  <c r="C83" i="22"/>
  <c r="C84" i="22"/>
  <c r="C85" i="22"/>
  <c r="C78" i="22"/>
  <c r="C79" i="22"/>
  <c r="C80" i="22"/>
  <c r="C81" i="22"/>
  <c r="C74" i="22"/>
  <c r="C75" i="22"/>
  <c r="C76" i="22"/>
  <c r="C77" i="22"/>
  <c r="C70" i="22"/>
  <c r="C71" i="22"/>
  <c r="C72" i="22"/>
  <c r="C73" i="22"/>
  <c r="B58" i="22"/>
  <c r="B59" i="22"/>
  <c r="B60" i="22"/>
  <c r="B61" i="22"/>
  <c r="B62" i="22"/>
  <c r="B63" i="22"/>
  <c r="B64" i="22"/>
  <c r="B65" i="22"/>
  <c r="B66" i="22"/>
  <c r="B67" i="22"/>
  <c r="B68" i="22"/>
  <c r="B69" i="22"/>
  <c r="C66" i="22"/>
  <c r="C67" i="22"/>
  <c r="C68" i="22"/>
  <c r="C69" i="22"/>
  <c r="C62" i="22"/>
  <c r="C63" i="22"/>
  <c r="C64" i="22"/>
  <c r="C65" i="22"/>
  <c r="C58" i="22"/>
  <c r="C59" i="22"/>
  <c r="C60" i="22"/>
  <c r="C61" i="22"/>
  <c r="C54" i="22"/>
  <c r="C55" i="22"/>
  <c r="C56" i="22"/>
  <c r="C57" i="22"/>
  <c r="B54" i="22"/>
  <c r="B55" i="22"/>
  <c r="B56" i="22"/>
  <c r="B57" i="22"/>
  <c r="F44" i="22"/>
  <c r="G44" i="22"/>
  <c r="B101" i="14"/>
  <c r="F43" i="22"/>
  <c r="G43" i="22"/>
  <c r="B100" i="14"/>
  <c r="F42" i="22"/>
  <c r="G42" i="22" s="1"/>
  <c r="B99" i="14" s="1"/>
  <c r="B42" i="22"/>
  <c r="B43" i="22"/>
  <c r="B44" i="22"/>
  <c r="B45" i="22"/>
  <c r="B46" i="22"/>
  <c r="B47" i="22"/>
  <c r="B48" i="22"/>
  <c r="B49" i="22"/>
  <c r="B50" i="22"/>
  <c r="B51" i="22"/>
  <c r="B52" i="22"/>
  <c r="B53" i="22"/>
  <c r="C50" i="22"/>
  <c r="C51" i="22"/>
  <c r="C52" i="22"/>
  <c r="C53" i="22"/>
  <c r="C46" i="22"/>
  <c r="C47" i="22"/>
  <c r="C48" i="22"/>
  <c r="C49" i="22"/>
  <c r="C42" i="22"/>
  <c r="C43" i="22"/>
  <c r="C44" i="22"/>
  <c r="C45" i="22"/>
  <c r="C38" i="22"/>
  <c r="C39" i="22"/>
  <c r="C40" i="22"/>
  <c r="C41" i="22"/>
  <c r="A38" i="22"/>
  <c r="A39" i="22"/>
  <c r="A40" i="22"/>
  <c r="A41" i="22"/>
  <c r="A42" i="22"/>
  <c r="A43" i="22"/>
  <c r="A44" i="22"/>
  <c r="A45" i="22"/>
  <c r="A46" i="22"/>
  <c r="A47" i="22"/>
  <c r="A48" i="22"/>
  <c r="A49" i="22"/>
  <c r="A50" i="22"/>
  <c r="A24" i="22"/>
  <c r="A25" i="22"/>
  <c r="A26" i="22"/>
  <c r="A27" i="22"/>
  <c r="A28" i="22"/>
  <c r="A29" i="22"/>
  <c r="A30" i="22"/>
  <c r="A31" i="22"/>
  <c r="A32" i="22"/>
  <c r="A33" i="22"/>
  <c r="A34" i="22"/>
  <c r="A35" i="22"/>
  <c r="A36" i="22"/>
  <c r="A37" i="22"/>
  <c r="A2" i="22"/>
  <c r="A3" i="22"/>
  <c r="A4" i="22"/>
  <c r="A5" i="22"/>
  <c r="A6" i="22"/>
  <c r="A7" i="22"/>
  <c r="A8" i="22"/>
  <c r="A9" i="22"/>
  <c r="A10" i="22"/>
  <c r="A11" i="22"/>
  <c r="A12" i="22"/>
  <c r="A13" i="22"/>
  <c r="A14" i="22"/>
  <c r="A15" i="22"/>
  <c r="A16" i="22"/>
  <c r="A17" i="22"/>
  <c r="A18" i="22"/>
  <c r="A19" i="22"/>
  <c r="A20" i="22"/>
  <c r="A21" i="22"/>
  <c r="A22" i="22"/>
  <c r="A23" i="22"/>
  <c r="F33" i="22"/>
  <c r="G33" i="22" s="1"/>
  <c r="I34" i="14" s="1"/>
  <c r="A34" i="14" s="1"/>
  <c r="F32" i="22"/>
  <c r="G32" i="22"/>
  <c r="I33" i="14" s="1"/>
  <c r="F31" i="22"/>
  <c r="G31" i="22"/>
  <c r="I32" i="14" s="1"/>
  <c r="F30" i="22"/>
  <c r="G30" i="22"/>
  <c r="I31" i="14"/>
  <c r="A31" i="14" s="1"/>
  <c r="C30" i="22"/>
  <c r="C31" i="22"/>
  <c r="C32" i="22"/>
  <c r="C33" i="22"/>
  <c r="B33" i="22"/>
  <c r="B32" i="22"/>
  <c r="B31" i="22"/>
  <c r="B30" i="22"/>
  <c r="A33" i="14"/>
  <c r="D18" i="11"/>
  <c r="E18" i="11"/>
  <c r="F18" i="11"/>
  <c r="G18" i="11"/>
  <c r="D14" i="11"/>
  <c r="E14" i="11"/>
  <c r="E19" i="11" s="1"/>
  <c r="F14" i="11"/>
  <c r="F19" i="11" s="1"/>
  <c r="D20" i="11" s="1"/>
  <c r="G14" i="11"/>
  <c r="E17" i="24"/>
  <c r="F17" i="24"/>
  <c r="H58" i="14"/>
  <c r="E16" i="24"/>
  <c r="F16" i="24"/>
  <c r="H57" i="14"/>
  <c r="E15" i="24"/>
  <c r="F15" i="24" s="1"/>
  <c r="H56" i="14" s="1"/>
  <c r="E14" i="24"/>
  <c r="F14" i="24"/>
  <c r="E13" i="24"/>
  <c r="F13" i="24"/>
  <c r="H54" i="14" s="1"/>
  <c r="E12" i="24"/>
  <c r="F12" i="24"/>
  <c r="H53" i="14"/>
  <c r="E11" i="24"/>
  <c r="F11" i="24" s="1"/>
  <c r="H52" i="14" s="1"/>
  <c r="E10" i="24"/>
  <c r="F10" i="24" s="1"/>
  <c r="H51" i="14" s="1"/>
  <c r="E9" i="24"/>
  <c r="F9" i="24"/>
  <c r="H50" i="14"/>
  <c r="E8" i="24"/>
  <c r="F8" i="24"/>
  <c r="H49" i="14"/>
  <c r="E7" i="24"/>
  <c r="F7" i="24" s="1"/>
  <c r="H48" i="14" s="1"/>
  <c r="E6" i="24"/>
  <c r="F6" i="24"/>
  <c r="H47" i="14" s="1"/>
  <c r="E5" i="24"/>
  <c r="F5" i="24"/>
  <c r="H46" i="14" s="1"/>
  <c r="E4" i="24"/>
  <c r="F4" i="24" s="1"/>
  <c r="H45" i="14" s="1"/>
  <c r="B45" i="14" s="1"/>
  <c r="E3" i="24"/>
  <c r="F3" i="24" s="1"/>
  <c r="H44" i="14" s="1"/>
  <c r="B44" i="14" s="1"/>
  <c r="E2" i="24"/>
  <c r="F2" i="24"/>
  <c r="H43" i="14" s="1"/>
  <c r="B43" i="14" s="1"/>
  <c r="A14" i="24"/>
  <c r="A15" i="24"/>
  <c r="A16" i="24"/>
  <c r="A17" i="24"/>
  <c r="A6" i="24"/>
  <c r="A7" i="24"/>
  <c r="A8" i="24"/>
  <c r="A9" i="24"/>
  <c r="A10" i="24"/>
  <c r="A11" i="24"/>
  <c r="A12" i="24"/>
  <c r="A13" i="24"/>
  <c r="B10" i="24"/>
  <c r="B11" i="24"/>
  <c r="B12" i="24"/>
  <c r="B13" i="24"/>
  <c r="B6" i="24"/>
  <c r="B7" i="24"/>
  <c r="B8" i="24"/>
  <c r="B9" i="24"/>
  <c r="B2" i="24"/>
  <c r="B3" i="24"/>
  <c r="B4" i="24"/>
  <c r="B5" i="24"/>
  <c r="F25" i="22"/>
  <c r="G25" i="22"/>
  <c r="I26" i="14" s="1"/>
  <c r="A26" i="14" s="1"/>
  <c r="F23" i="22"/>
  <c r="G23" i="22" s="1"/>
  <c r="B92" i="14" s="1"/>
  <c r="F24" i="22"/>
  <c r="G24" i="22"/>
  <c r="I25" i="14" s="1"/>
  <c r="A25" i="14" s="1"/>
  <c r="F22" i="22"/>
  <c r="G22" i="22" s="1"/>
  <c r="B91" i="14" s="1"/>
  <c r="F21" i="22"/>
  <c r="G21" i="22"/>
  <c r="I22" i="14" s="1"/>
  <c r="A22" i="14" s="1"/>
  <c r="F20" i="22"/>
  <c r="G20" i="22" s="1"/>
  <c r="I21" i="14" s="1"/>
  <c r="A21" i="14" s="1"/>
  <c r="F19" i="22"/>
  <c r="G19" i="22"/>
  <c r="F18" i="22"/>
  <c r="G18" i="22" s="1"/>
  <c r="I19" i="14" s="1"/>
  <c r="F17" i="22"/>
  <c r="G17" i="22"/>
  <c r="I18" i="14" s="1"/>
  <c r="F16" i="22"/>
  <c r="G16" i="22" s="1"/>
  <c r="B85" i="14" s="1"/>
  <c r="F15" i="22"/>
  <c r="G15" i="22"/>
  <c r="I16" i="14" s="1"/>
  <c r="F14" i="22"/>
  <c r="G14" i="22" s="1"/>
  <c r="C22" i="22"/>
  <c r="C23" i="22"/>
  <c r="C24" i="22"/>
  <c r="C25" i="22"/>
  <c r="C18" i="22"/>
  <c r="C19" i="22"/>
  <c r="C20" i="22"/>
  <c r="C21" i="22"/>
  <c r="B25" i="22"/>
  <c r="B24" i="22"/>
  <c r="B23" i="22"/>
  <c r="B22" i="22"/>
  <c r="B21" i="22"/>
  <c r="B20" i="22"/>
  <c r="B19" i="22"/>
  <c r="B18" i="22"/>
  <c r="C14" i="22"/>
  <c r="C15" i="22"/>
  <c r="C16" i="22"/>
  <c r="C17" i="22"/>
  <c r="B16" i="22"/>
  <c r="B17" i="22"/>
  <c r="B14" i="22"/>
  <c r="B15" i="22"/>
  <c r="B2" i="20"/>
  <c r="C2" i="20"/>
  <c r="B3" i="20"/>
  <c r="C3" i="20" s="1"/>
  <c r="A2" i="20"/>
  <c r="A3" i="20"/>
  <c r="B10" i="17"/>
  <c r="E16" i="17"/>
  <c r="B11" i="17"/>
  <c r="A14" i="17"/>
  <c r="A15" i="17"/>
  <c r="A16" i="17"/>
  <c r="A17" i="17"/>
  <c r="A18" i="17"/>
  <c r="A19" i="17"/>
  <c r="A20" i="17"/>
  <c r="B16" i="17"/>
  <c r="B20" i="17"/>
  <c r="B19" i="17"/>
  <c r="B14" i="17"/>
  <c r="B15" i="17"/>
  <c r="B17" i="17"/>
  <c r="B18" i="17"/>
  <c r="F9" i="10"/>
  <c r="E9" i="10"/>
  <c r="C10" i="10" s="1"/>
  <c r="D9" i="10"/>
  <c r="C9" i="10"/>
  <c r="I15" i="14"/>
  <c r="B84" i="14"/>
  <c r="I20" i="14"/>
  <c r="B93" i="14"/>
  <c r="I17" i="14"/>
  <c r="B89" i="14"/>
  <c r="I24" i="14"/>
  <c r="A17" i="14"/>
  <c r="D19" i="11"/>
  <c r="G19" i="11"/>
  <c r="F41" i="22"/>
  <c r="G41" i="22" s="1"/>
  <c r="F40" i="22"/>
  <c r="G40" i="22"/>
  <c r="B97" i="14" s="1"/>
  <c r="F39" i="22"/>
  <c r="G39" i="22"/>
  <c r="B96" i="14" s="1"/>
  <c r="F38" i="22"/>
  <c r="G38" i="22"/>
  <c r="B95" i="14"/>
  <c r="F37" i="22"/>
  <c r="G37" i="22" s="1"/>
  <c r="I38" i="14" s="1"/>
  <c r="F36" i="22"/>
  <c r="G36" i="22" s="1"/>
  <c r="I37" i="14" s="1"/>
  <c r="B37" i="14" s="1"/>
  <c r="F35" i="22"/>
  <c r="G35" i="22"/>
  <c r="I36" i="14"/>
  <c r="F34" i="22"/>
  <c r="G34" i="22"/>
  <c r="I35" i="14"/>
  <c r="F29" i="22"/>
  <c r="G29" i="22" s="1"/>
  <c r="I30" i="14" s="1"/>
  <c r="F28" i="22"/>
  <c r="G28" i="22"/>
  <c r="I29" i="14" s="1"/>
  <c r="F27" i="22"/>
  <c r="G27" i="22"/>
  <c r="I28" i="14" s="1"/>
  <c r="F26" i="22"/>
  <c r="G26" i="22"/>
  <c r="F13" i="22"/>
  <c r="G13" i="22" s="1"/>
  <c r="I14" i="14" s="1"/>
  <c r="F12" i="22"/>
  <c r="G12" i="22"/>
  <c r="F11" i="22"/>
  <c r="G11" i="22" s="1"/>
  <c r="I12" i="14" s="1"/>
  <c r="A12" i="14" s="1"/>
  <c r="F10" i="22"/>
  <c r="G10" i="22"/>
  <c r="F9" i="22"/>
  <c r="G9" i="22" s="1"/>
  <c r="F8" i="22"/>
  <c r="G8" i="22"/>
  <c r="F7" i="22"/>
  <c r="G7" i="22" s="1"/>
  <c r="F6" i="22"/>
  <c r="G6" i="22"/>
  <c r="F5" i="22"/>
  <c r="G5" i="22" s="1"/>
  <c r="I6" i="14" s="1"/>
  <c r="F4" i="22"/>
  <c r="G4" i="22"/>
  <c r="F3" i="22"/>
  <c r="G3" i="22" s="1"/>
  <c r="I4" i="14" s="1"/>
  <c r="F2" i="22"/>
  <c r="G2" i="22"/>
  <c r="B41" i="22"/>
  <c r="B40" i="22"/>
  <c r="C37" i="22"/>
  <c r="B37" i="22"/>
  <c r="C36" i="22"/>
  <c r="B36" i="22"/>
  <c r="C29" i="22"/>
  <c r="B29" i="22"/>
  <c r="C28" i="22"/>
  <c r="B28" i="22"/>
  <c r="C13" i="22"/>
  <c r="B13" i="22"/>
  <c r="C12" i="22"/>
  <c r="B12" i="22"/>
  <c r="C9" i="22"/>
  <c r="B9" i="22"/>
  <c r="C8" i="22"/>
  <c r="B8" i="22"/>
  <c r="F49" i="25"/>
  <c r="G49" i="25"/>
  <c r="C38" i="14"/>
  <c r="F48" i="25"/>
  <c r="G48" i="25" s="1"/>
  <c r="C37" i="14" s="1"/>
  <c r="F47" i="25"/>
  <c r="G47" i="25" s="1"/>
  <c r="F46" i="25"/>
  <c r="G46" i="25"/>
  <c r="C35" i="14"/>
  <c r="B35" i="14" s="1"/>
  <c r="F45" i="25"/>
  <c r="G45" i="25"/>
  <c r="C34" i="14"/>
  <c r="B34" i="14"/>
  <c r="F44" i="25"/>
  <c r="G44" i="25"/>
  <c r="C33" i="14"/>
  <c r="B33" i="14"/>
  <c r="F43" i="25"/>
  <c r="G43" i="25"/>
  <c r="C32" i="14"/>
  <c r="F42" i="25"/>
  <c r="G42" i="25"/>
  <c r="C31" i="14"/>
  <c r="B31" i="14"/>
  <c r="F41" i="25"/>
  <c r="G41" i="25"/>
  <c r="F40" i="25"/>
  <c r="G40" i="25"/>
  <c r="F39" i="25"/>
  <c r="G39" i="25"/>
  <c r="F38" i="25"/>
  <c r="G38" i="25"/>
  <c r="F37" i="25"/>
  <c r="F36" i="25"/>
  <c r="F35" i="25"/>
  <c r="F34" i="25"/>
  <c r="G34" i="25" s="1"/>
  <c r="F33" i="25"/>
  <c r="F32" i="25"/>
  <c r="F31" i="25"/>
  <c r="F30" i="25"/>
  <c r="F29" i="25"/>
  <c r="F28" i="25"/>
  <c r="F27" i="25"/>
  <c r="F26" i="25"/>
  <c r="G26" i="25" s="1"/>
  <c r="A4" i="25"/>
  <c r="F25" i="25"/>
  <c r="G25" i="25"/>
  <c r="F24" i="25"/>
  <c r="G24" i="25" s="1"/>
  <c r="F23" i="25"/>
  <c r="G23" i="25"/>
  <c r="F22" i="25"/>
  <c r="G22" i="25" s="1"/>
  <c r="F21" i="25"/>
  <c r="G21" i="25"/>
  <c r="F20" i="25"/>
  <c r="G20" i="25" s="1"/>
  <c r="F19" i="25"/>
  <c r="G19" i="25"/>
  <c r="F18" i="25"/>
  <c r="G18" i="25" s="1"/>
  <c r="F17" i="25"/>
  <c r="G17" i="25"/>
  <c r="F16" i="25"/>
  <c r="G16" i="25" s="1"/>
  <c r="F15" i="25"/>
  <c r="G15" i="25"/>
  <c r="C48" i="14" s="1"/>
  <c r="F14" i="25"/>
  <c r="G14" i="25" s="1"/>
  <c r="F13" i="25"/>
  <c r="G13" i="25"/>
  <c r="C14" i="14"/>
  <c r="F12" i="25"/>
  <c r="G12" i="25" s="1"/>
  <c r="C13" i="14"/>
  <c r="F11" i="25"/>
  <c r="G11" i="25" s="1"/>
  <c r="C12" i="14" s="1"/>
  <c r="F10" i="25"/>
  <c r="G10" i="25" s="1"/>
  <c r="C11" i="14" s="1"/>
  <c r="A11" i="14" s="1"/>
  <c r="F9" i="25"/>
  <c r="G9" i="25"/>
  <c r="C10" i="14"/>
  <c r="F8" i="25"/>
  <c r="G8" i="25" s="1"/>
  <c r="C9" i="14"/>
  <c r="F7" i="25"/>
  <c r="G7" i="25" s="1"/>
  <c r="C8" i="14"/>
  <c r="F6" i="25"/>
  <c r="G6" i="25"/>
  <c r="C7" i="14" s="1"/>
  <c r="F5" i="25"/>
  <c r="G5" i="25" s="1"/>
  <c r="C46" i="14" s="1"/>
  <c r="F4" i="25"/>
  <c r="G4" i="25" s="1"/>
  <c r="C5" i="14" s="1"/>
  <c r="B5" i="14" s="1"/>
  <c r="F3" i="25"/>
  <c r="G3" i="25" s="1"/>
  <c r="F2" i="25"/>
  <c r="G2" i="25" s="1"/>
  <c r="C49" i="25"/>
  <c r="A49" i="25"/>
  <c r="C48" i="25"/>
  <c r="A48" i="25"/>
  <c r="C45" i="25"/>
  <c r="A45" i="25"/>
  <c r="C44" i="25"/>
  <c r="A44" i="25"/>
  <c r="C41" i="25"/>
  <c r="A41" i="25"/>
  <c r="C40" i="25"/>
  <c r="A40" i="25"/>
  <c r="C37" i="25"/>
  <c r="B37" i="25"/>
  <c r="A37" i="25"/>
  <c r="C36" i="25"/>
  <c r="B36" i="25"/>
  <c r="A36" i="25"/>
  <c r="C33" i="25"/>
  <c r="B33" i="25"/>
  <c r="A33" i="25"/>
  <c r="C32" i="25"/>
  <c r="B32" i="25"/>
  <c r="A32" i="25"/>
  <c r="C29" i="25"/>
  <c r="B29" i="25"/>
  <c r="A29" i="25"/>
  <c r="C28" i="25"/>
  <c r="B28" i="25"/>
  <c r="A28" i="25"/>
  <c r="C25" i="25"/>
  <c r="B25" i="25"/>
  <c r="A25" i="25"/>
  <c r="C24" i="25"/>
  <c r="B24" i="25"/>
  <c r="A24" i="25"/>
  <c r="C17" i="25"/>
  <c r="B17" i="25"/>
  <c r="A17" i="25"/>
  <c r="C16" i="25"/>
  <c r="B16" i="25"/>
  <c r="A16" i="25"/>
  <c r="C19" i="25"/>
  <c r="B19" i="25"/>
  <c r="A19" i="25"/>
  <c r="C18" i="25"/>
  <c r="B18" i="25"/>
  <c r="A18" i="25"/>
  <c r="C13" i="25"/>
  <c r="B13" i="25"/>
  <c r="A13" i="25"/>
  <c r="C12" i="25"/>
  <c r="B12" i="25"/>
  <c r="A12" i="25"/>
  <c r="C9" i="25"/>
  <c r="B9" i="25"/>
  <c r="A9" i="25"/>
  <c r="C8" i="25"/>
  <c r="B8" i="25"/>
  <c r="A8" i="25"/>
  <c r="C5" i="25"/>
  <c r="B5" i="25"/>
  <c r="A5" i="25"/>
  <c r="C4" i="25"/>
  <c r="B4" i="25"/>
  <c r="B26" i="25"/>
  <c r="B27" i="25"/>
  <c r="B30" i="25"/>
  <c r="B31" i="25"/>
  <c r="B34" i="25"/>
  <c r="B35" i="25"/>
  <c r="C35" i="25"/>
  <c r="A35" i="25"/>
  <c r="C34" i="25"/>
  <c r="A34" i="25"/>
  <c r="C31" i="25"/>
  <c r="A31" i="25"/>
  <c r="C30" i="25"/>
  <c r="A30" i="25"/>
  <c r="C27" i="25"/>
  <c r="A27" i="25"/>
  <c r="C26" i="25"/>
  <c r="A26" i="25"/>
  <c r="B10" i="31"/>
  <c r="I8" i="1"/>
  <c r="B8" i="31"/>
  <c r="B7" i="31"/>
  <c r="B9" i="31" s="1"/>
  <c r="B82" i="14"/>
  <c r="I3" i="14"/>
  <c r="B71" i="14"/>
  <c r="I7" i="14"/>
  <c r="B75" i="14"/>
  <c r="I11" i="14"/>
  <c r="B79" i="14"/>
  <c r="B80" i="14"/>
  <c r="I5" i="14"/>
  <c r="B73" i="14"/>
  <c r="I9" i="14"/>
  <c r="B77" i="14"/>
  <c r="I13" i="14"/>
  <c r="A13" i="14" s="1"/>
  <c r="B81" i="14"/>
  <c r="C50" i="14"/>
  <c r="B12" i="14"/>
  <c r="B7" i="14"/>
  <c r="A7" i="14"/>
  <c r="B13" i="14"/>
  <c r="B11" i="14"/>
  <c r="A35" i="14"/>
  <c r="B9" i="14"/>
  <c r="A9" i="14"/>
  <c r="A36" i="14"/>
  <c r="B38" i="14"/>
  <c r="A38" i="14"/>
  <c r="A37" i="14"/>
  <c r="O3" i="2"/>
  <c r="C3" i="7"/>
  <c r="C3" i="2"/>
  <c r="N3" i="2"/>
  <c r="A9" i="15" s="1"/>
  <c r="A29" i="3"/>
  <c r="F3" i="7"/>
  <c r="C55" i="14"/>
  <c r="C28" i="14"/>
  <c r="C56" i="14"/>
  <c r="C29" i="14"/>
  <c r="C57" i="14"/>
  <c r="B57" i="14" s="1"/>
  <c r="C30" i="14"/>
  <c r="C58" i="14"/>
  <c r="C47" i="14"/>
  <c r="C6" i="14"/>
  <c r="B6" i="14" s="1"/>
  <c r="B46" i="14"/>
  <c r="A5" i="14"/>
  <c r="C45" i="14"/>
  <c r="C4" i="14"/>
  <c r="C44" i="14"/>
  <c r="C3" i="14"/>
  <c r="B3" i="14" s="1"/>
  <c r="C43" i="14"/>
  <c r="G35" i="25"/>
  <c r="C24" i="14" s="1"/>
  <c r="G30" i="25"/>
  <c r="C19" i="14" s="1"/>
  <c r="G36" i="25"/>
  <c r="C25" i="14" s="1"/>
  <c r="B25" i="14"/>
  <c r="G31" i="25"/>
  <c r="C20" i="14" s="1"/>
  <c r="G37" i="25"/>
  <c r="C26" i="14" s="1"/>
  <c r="B26" i="14" s="1"/>
  <c r="G27" i="25"/>
  <c r="G33" i="25"/>
  <c r="C22" i="14" s="1"/>
  <c r="B22" i="14" s="1"/>
  <c r="C23" i="14"/>
  <c r="G29" i="25"/>
  <c r="G32" i="25"/>
  <c r="G28" i="25"/>
  <c r="C27" i="14"/>
  <c r="B27" i="14" s="1"/>
  <c r="I27" i="14"/>
  <c r="C39" i="14"/>
  <c r="B39" i="14" s="1"/>
  <c r="A1" i="12"/>
  <c r="A1" i="11"/>
  <c r="A1" i="10"/>
  <c r="A1" i="9"/>
  <c r="A1" i="8"/>
  <c r="A1" i="7"/>
  <c r="A1" i="6"/>
  <c r="A1" i="5"/>
  <c r="A1" i="4"/>
  <c r="A1" i="3"/>
  <c r="A1" i="2"/>
  <c r="C2" i="26"/>
  <c r="D2" i="26" s="1"/>
  <c r="D4" i="12"/>
  <c r="D5" i="12"/>
  <c r="D6" i="12"/>
  <c r="A5" i="15"/>
  <c r="A3" i="15"/>
  <c r="A12" i="15"/>
  <c r="A4" i="15"/>
  <c r="A11" i="15"/>
  <c r="A7" i="15"/>
  <c r="A10" i="15"/>
  <c r="A6" i="15"/>
  <c r="A62" i="14"/>
  <c r="A63" i="14"/>
  <c r="A59" i="14"/>
  <c r="A64" i="14"/>
  <c r="A60" i="14"/>
  <c r="A61" i="14"/>
  <c r="A65" i="14"/>
  <c r="A68" i="14"/>
  <c r="A66" i="14"/>
  <c r="A67" i="14"/>
  <c r="A30" i="14"/>
  <c r="A24" i="14"/>
  <c r="A3" i="14"/>
  <c r="B19" i="14"/>
  <c r="A19" i="14"/>
  <c r="A28" i="14"/>
  <c r="A20" i="14"/>
  <c r="A27" i="14"/>
  <c r="C17" i="14"/>
  <c r="B17" i="14"/>
  <c r="C16" i="14"/>
  <c r="C52" i="14"/>
  <c r="B52" i="14" s="1"/>
  <c r="C18" i="14"/>
  <c r="C54" i="14"/>
  <c r="C15" i="14"/>
  <c r="B16" i="14"/>
  <c r="A16" i="14"/>
  <c r="A15" i="14"/>
  <c r="A2" i="25"/>
  <c r="B2" i="25"/>
  <c r="C2" i="25"/>
  <c r="A3" i="25"/>
  <c r="B3" i="25"/>
  <c r="C3" i="25"/>
  <c r="A6" i="25"/>
  <c r="B6" i="25"/>
  <c r="C6" i="25"/>
  <c r="A7" i="25"/>
  <c r="B7" i="25"/>
  <c r="C7" i="25"/>
  <c r="A10" i="25"/>
  <c r="B10" i="25"/>
  <c r="C10" i="25"/>
  <c r="A11" i="25"/>
  <c r="B11" i="25"/>
  <c r="C11" i="25"/>
  <c r="A14" i="25"/>
  <c r="B14" i="25"/>
  <c r="C14" i="25"/>
  <c r="A15" i="25"/>
  <c r="B15" i="25"/>
  <c r="C15" i="25"/>
  <c r="A20" i="25"/>
  <c r="B20" i="25"/>
  <c r="C20" i="25"/>
  <c r="A21" i="25"/>
  <c r="B21" i="25"/>
  <c r="C21" i="25"/>
  <c r="A22" i="25"/>
  <c r="B22" i="25"/>
  <c r="C22" i="25"/>
  <c r="A23" i="25"/>
  <c r="B23" i="25"/>
  <c r="C23" i="25"/>
  <c r="A38" i="25"/>
  <c r="C38" i="25"/>
  <c r="A39" i="25"/>
  <c r="C39" i="25"/>
  <c r="A42" i="25"/>
  <c r="C42" i="25"/>
  <c r="A43" i="25"/>
  <c r="C43" i="25"/>
  <c r="A46" i="25"/>
  <c r="C46" i="25"/>
  <c r="A47" i="25"/>
  <c r="C47" i="25"/>
  <c r="A2" i="24"/>
  <c r="A3" i="24"/>
  <c r="A4" i="24"/>
  <c r="A5" i="24"/>
  <c r="A2" i="23"/>
  <c r="C2" i="23"/>
  <c r="D2" i="23" s="1"/>
  <c r="C40" i="14" s="1"/>
  <c r="B40" i="14" s="1"/>
  <c r="A3" i="23"/>
  <c r="C3" i="23"/>
  <c r="D3" i="23"/>
  <c r="A5" i="23"/>
  <c r="B5" i="23"/>
  <c r="C5" i="23"/>
  <c r="D5" i="23"/>
  <c r="A6" i="23"/>
  <c r="B6" i="23"/>
  <c r="C6" i="23"/>
  <c r="D6" i="23"/>
  <c r="A7" i="23"/>
  <c r="B7" i="23"/>
  <c r="C7" i="23"/>
  <c r="D7" i="23"/>
  <c r="A8" i="23"/>
  <c r="C8" i="23"/>
  <c r="D8" i="23" s="1"/>
  <c r="B2" i="22"/>
  <c r="C2" i="22"/>
  <c r="B3" i="22"/>
  <c r="C3" i="22"/>
  <c r="B4" i="22"/>
  <c r="C4" i="22"/>
  <c r="B5" i="22"/>
  <c r="C5" i="22"/>
  <c r="B6" i="22"/>
  <c r="C6" i="22"/>
  <c r="B7" i="22"/>
  <c r="C7" i="22"/>
  <c r="B10" i="22"/>
  <c r="C10" i="22"/>
  <c r="B11" i="22"/>
  <c r="C11" i="22"/>
  <c r="B26" i="22"/>
  <c r="C26" i="22"/>
  <c r="B27" i="22"/>
  <c r="C27" i="22"/>
  <c r="B34" i="22"/>
  <c r="C34" i="22"/>
  <c r="B35" i="22"/>
  <c r="C35" i="22"/>
  <c r="B38" i="22"/>
  <c r="B39" i="22"/>
  <c r="A2" i="29"/>
  <c r="A3" i="29"/>
  <c r="A4" i="29"/>
  <c r="A5" i="29"/>
  <c r="A6" i="29"/>
  <c r="A7" i="29"/>
  <c r="A8" i="29"/>
  <c r="A9" i="29"/>
  <c r="A10" i="29"/>
  <c r="A11" i="29"/>
  <c r="A12" i="29"/>
  <c r="A13" i="29"/>
  <c r="A14" i="29"/>
  <c r="A15" i="29"/>
  <c r="A16" i="29"/>
  <c r="A17" i="29"/>
  <c r="A18" i="29"/>
  <c r="A19" i="29"/>
  <c r="A20" i="29"/>
  <c r="A21" i="29"/>
  <c r="A22" i="29"/>
  <c r="A23" i="29"/>
  <c r="A2" i="21"/>
  <c r="D2" i="21"/>
  <c r="E2" i="21"/>
  <c r="A3" i="21"/>
  <c r="D3" i="21"/>
  <c r="E3" i="21" s="1"/>
  <c r="A4" i="21"/>
  <c r="D4" i="21"/>
  <c r="E4" i="21" s="1"/>
  <c r="A5" i="21"/>
  <c r="D5" i="21"/>
  <c r="E5" i="21"/>
  <c r="A6" i="21"/>
  <c r="D6" i="21"/>
  <c r="E6" i="21"/>
  <c r="A7" i="21"/>
  <c r="D7" i="21"/>
  <c r="E7" i="21" s="1"/>
  <c r="A8" i="21"/>
  <c r="D8" i="21"/>
  <c r="E8" i="21"/>
  <c r="A9" i="21"/>
  <c r="D9" i="21"/>
  <c r="E9" i="21" s="1"/>
  <c r="A10" i="21"/>
  <c r="D10" i="21"/>
  <c r="E10" i="21"/>
  <c r="A11" i="21"/>
  <c r="D11" i="21"/>
  <c r="E11" i="21" s="1"/>
  <c r="A12" i="21"/>
  <c r="D12" i="21"/>
  <c r="E12" i="21" s="1"/>
  <c r="A13" i="21"/>
  <c r="D13" i="21"/>
  <c r="E13" i="21"/>
  <c r="A14" i="21"/>
  <c r="D14" i="21"/>
  <c r="E14" i="21"/>
  <c r="A15" i="21"/>
  <c r="D15" i="21"/>
  <c r="E15" i="21" s="1"/>
  <c r="A17" i="21"/>
  <c r="D17" i="21"/>
  <c r="E17" i="21"/>
  <c r="A18" i="21"/>
  <c r="D18" i="21"/>
  <c r="E18" i="21" s="1"/>
  <c r="A19" i="21"/>
  <c r="D19" i="21"/>
  <c r="E19" i="21"/>
  <c r="A20" i="21"/>
  <c r="D20" i="21"/>
  <c r="E20" i="21" s="1"/>
  <c r="A21" i="21"/>
  <c r="D21" i="21"/>
  <c r="E21" i="21" s="1"/>
  <c r="A22" i="21"/>
  <c r="D22" i="21"/>
  <c r="E22" i="21"/>
  <c r="A23" i="21"/>
  <c r="D23" i="21"/>
  <c r="E23" i="21"/>
  <c r="A24" i="21"/>
  <c r="D24" i="21"/>
  <c r="E24" i="21" s="1"/>
  <c r="A29" i="21"/>
  <c r="D29" i="21"/>
  <c r="E29" i="21"/>
  <c r="A30" i="21"/>
  <c r="D30" i="21"/>
  <c r="E30" i="21" s="1"/>
  <c r="A31" i="21"/>
  <c r="D31" i="21"/>
  <c r="E31" i="21"/>
  <c r="A32" i="21"/>
  <c r="D32" i="21"/>
  <c r="E32" i="21" s="1"/>
  <c r="A33" i="21"/>
  <c r="D33" i="21"/>
  <c r="E33" i="21" s="1"/>
  <c r="A34" i="21"/>
  <c r="D34" i="21"/>
  <c r="E34" i="21"/>
  <c r="A35" i="21"/>
  <c r="D35" i="21"/>
  <c r="E35" i="21"/>
  <c r="A36" i="21"/>
  <c r="D36" i="21"/>
  <c r="E36" i="21" s="1"/>
  <c r="A37" i="21"/>
  <c r="D37" i="21"/>
  <c r="E37" i="21"/>
  <c r="A38" i="21"/>
  <c r="D38" i="21"/>
  <c r="E38" i="21" s="1"/>
  <c r="A39" i="21"/>
  <c r="D39" i="21"/>
  <c r="E39" i="21"/>
  <c r="A40" i="21"/>
  <c r="D40" i="21"/>
  <c r="E40" i="21" s="1"/>
  <c r="A41" i="21"/>
  <c r="D41" i="21"/>
  <c r="E41" i="21" s="1"/>
  <c r="A42" i="21"/>
  <c r="D42" i="21"/>
  <c r="E42" i="21"/>
  <c r="A44" i="21"/>
  <c r="D44" i="21"/>
  <c r="E44" i="21"/>
  <c r="A45" i="21"/>
  <c r="D45" i="21"/>
  <c r="E45" i="21" s="1"/>
  <c r="A46" i="21"/>
  <c r="D46" i="21"/>
  <c r="E46" i="21"/>
  <c r="A47" i="21"/>
  <c r="D47" i="21"/>
  <c r="E47" i="21" s="1"/>
  <c r="A48" i="21"/>
  <c r="D48" i="21"/>
  <c r="E48" i="21"/>
  <c r="A49" i="21"/>
  <c r="D49" i="21"/>
  <c r="E49" i="21" s="1"/>
  <c r="A50" i="21"/>
  <c r="D50" i="21"/>
  <c r="E50" i="21" s="1"/>
  <c r="A51" i="21"/>
  <c r="D51" i="21"/>
  <c r="E51" i="21"/>
  <c r="F4" i="7"/>
  <c r="C2" i="29" s="1"/>
  <c r="D2" i="29"/>
  <c r="F5" i="7"/>
  <c r="C3" i="29"/>
  <c r="D3" i="29" s="1"/>
  <c r="F6" i="7"/>
  <c r="C4" i="29"/>
  <c r="D4" i="29" s="1"/>
  <c r="F7" i="7"/>
  <c r="C5" i="29"/>
  <c r="D5" i="29"/>
  <c r="F8" i="7"/>
  <c r="C6" i="29" s="1"/>
  <c r="D6" i="29"/>
  <c r="F9" i="7"/>
  <c r="C7" i="29"/>
  <c r="D7" i="29" s="1"/>
  <c r="F10" i="7"/>
  <c r="C8" i="29"/>
  <c r="D8" i="29" s="1"/>
  <c r="F11" i="7"/>
  <c r="C9" i="29"/>
  <c r="D9" i="29"/>
  <c r="F12" i="7"/>
  <c r="C10" i="29" s="1"/>
  <c r="D10" i="29"/>
  <c r="F13" i="7"/>
  <c r="C11" i="29"/>
  <c r="D11" i="29" s="1"/>
  <c r="F14" i="7"/>
  <c r="C12" i="29"/>
  <c r="D12" i="29" s="1"/>
  <c r="F15" i="7"/>
  <c r="C13" i="29"/>
  <c r="D13" i="29"/>
  <c r="F16" i="7"/>
  <c r="C14" i="29" s="1"/>
  <c r="D14" i="29"/>
  <c r="F17" i="7"/>
  <c r="C15" i="29"/>
  <c r="D15" i="29" s="1"/>
  <c r="F19" i="7"/>
  <c r="C16" i="29"/>
  <c r="D16" i="29" s="1"/>
  <c r="F20" i="7"/>
  <c r="C17" i="29"/>
  <c r="D17" i="29"/>
  <c r="F21" i="7"/>
  <c r="C18" i="29" s="1"/>
  <c r="D18" i="29"/>
  <c r="F22" i="7"/>
  <c r="C19" i="29"/>
  <c r="D19" i="29" s="1"/>
  <c r="F23" i="7"/>
  <c r="C20" i="29"/>
  <c r="D20" i="29" s="1"/>
  <c r="F24" i="7"/>
  <c r="C21" i="29"/>
  <c r="D21" i="29"/>
  <c r="F25" i="7"/>
  <c r="C22" i="29" s="1"/>
  <c r="D22" i="29"/>
  <c r="F26" i="7"/>
  <c r="C23" i="29"/>
  <c r="D23" i="29" s="1"/>
  <c r="C31" i="7"/>
  <c r="D31" i="7"/>
  <c r="E31" i="7"/>
  <c r="B5" i="6"/>
  <c r="A2" i="19"/>
  <c r="B2" i="19"/>
  <c r="C2" i="19" s="1"/>
  <c r="A4" i="19"/>
  <c r="B4" i="19"/>
  <c r="C4" i="19"/>
  <c r="A5" i="19"/>
  <c r="B5" i="19"/>
  <c r="C5" i="19" s="1"/>
  <c r="B7" i="5"/>
  <c r="A2" i="18"/>
  <c r="B2" i="18"/>
  <c r="A2" i="17"/>
  <c r="B2" i="17"/>
  <c r="D2" i="17"/>
  <c r="E2" i="17"/>
  <c r="A3" i="17"/>
  <c r="B3" i="17"/>
  <c r="D3" i="17"/>
  <c r="E3" i="17"/>
  <c r="A4" i="17"/>
  <c r="B4" i="17"/>
  <c r="D4" i="17"/>
  <c r="E4" i="17"/>
  <c r="A5" i="17"/>
  <c r="B5" i="17"/>
  <c r="D5" i="17"/>
  <c r="E5" i="17"/>
  <c r="A6" i="17"/>
  <c r="B6" i="17"/>
  <c r="C6" i="17"/>
  <c r="D6" i="17"/>
  <c r="E6" i="17" s="1"/>
  <c r="A7" i="17"/>
  <c r="B7" i="17"/>
  <c r="C7" i="17"/>
  <c r="D7" i="17"/>
  <c r="E7" i="17"/>
  <c r="A8" i="17"/>
  <c r="B8" i="17"/>
  <c r="C8" i="17"/>
  <c r="D8" i="17"/>
  <c r="E8" i="17" s="1"/>
  <c r="A9" i="17"/>
  <c r="B9" i="17"/>
  <c r="C9" i="17"/>
  <c r="D9" i="17"/>
  <c r="E9" i="17"/>
  <c r="A10" i="17"/>
  <c r="C10" i="17"/>
  <c r="D10" i="17"/>
  <c r="E10" i="17"/>
  <c r="A11" i="17"/>
  <c r="D11" i="17"/>
  <c r="E11" i="17" s="1"/>
  <c r="A12" i="17"/>
  <c r="B12" i="17"/>
  <c r="D12" i="17"/>
  <c r="E12" i="17" s="1"/>
  <c r="A13" i="17"/>
  <c r="B13" i="17"/>
  <c r="D13" i="17"/>
  <c r="E13" i="17" s="1"/>
  <c r="D7" i="3"/>
  <c r="D25" i="3" s="1"/>
  <c r="A3" i="28"/>
  <c r="A4" i="28"/>
  <c r="A5" i="28"/>
  <c r="A6" i="28"/>
  <c r="A7" i="28"/>
  <c r="A8" i="28"/>
  <c r="A9" i="28"/>
  <c r="A10" i="28"/>
  <c r="A11" i="28"/>
  <c r="A2" i="28"/>
  <c r="A84" i="16"/>
  <c r="A85" i="16"/>
  <c r="A86" i="16"/>
  <c r="A89" i="16"/>
  <c r="A90" i="16"/>
  <c r="A83" i="16"/>
  <c r="D90" i="16"/>
  <c r="D89" i="16"/>
  <c r="C86" i="16"/>
  <c r="C85" i="16"/>
  <c r="E84" i="16"/>
  <c r="C84" i="16"/>
  <c r="E83" i="16"/>
  <c r="C83" i="16"/>
  <c r="A75" i="16"/>
  <c r="A76" i="16"/>
  <c r="A77" i="16"/>
  <c r="A80" i="16"/>
  <c r="A81" i="16"/>
  <c r="A74" i="16"/>
  <c r="A66" i="16"/>
  <c r="A67" i="16"/>
  <c r="A68" i="16"/>
  <c r="A71" i="16"/>
  <c r="A72" i="16"/>
  <c r="A65" i="16"/>
  <c r="A57" i="16"/>
  <c r="A58" i="16"/>
  <c r="A59" i="16"/>
  <c r="A62" i="16"/>
  <c r="A63" i="16"/>
  <c r="A56" i="16"/>
  <c r="D81" i="16"/>
  <c r="D80" i="16"/>
  <c r="C77" i="16"/>
  <c r="C76" i="16"/>
  <c r="E75" i="16"/>
  <c r="C75" i="16"/>
  <c r="E74" i="16"/>
  <c r="C74" i="16"/>
  <c r="D72" i="16"/>
  <c r="D71" i="16"/>
  <c r="C68" i="16"/>
  <c r="C67" i="16"/>
  <c r="E66" i="16"/>
  <c r="C66" i="16"/>
  <c r="E65" i="16"/>
  <c r="C65" i="16"/>
  <c r="D63" i="16"/>
  <c r="D62" i="16"/>
  <c r="C59" i="16"/>
  <c r="C58" i="16"/>
  <c r="E57" i="16"/>
  <c r="C57" i="16"/>
  <c r="E56" i="16"/>
  <c r="C56" i="16"/>
  <c r="A48" i="16"/>
  <c r="A49" i="16"/>
  <c r="A50" i="16"/>
  <c r="A53" i="16"/>
  <c r="A54" i="16"/>
  <c r="A47" i="16"/>
  <c r="A39" i="16"/>
  <c r="A40" i="16"/>
  <c r="A41" i="16"/>
  <c r="A44" i="16"/>
  <c r="A45" i="16"/>
  <c r="A38" i="16"/>
  <c r="A30" i="16"/>
  <c r="A31" i="16"/>
  <c r="A32" i="16"/>
  <c r="A35" i="16"/>
  <c r="A36" i="16"/>
  <c r="A29" i="16"/>
  <c r="A21" i="16"/>
  <c r="A22" i="16"/>
  <c r="A23" i="16"/>
  <c r="A26" i="16"/>
  <c r="A27" i="16"/>
  <c r="A20" i="16"/>
  <c r="D54" i="16"/>
  <c r="D53" i="16"/>
  <c r="C50" i="16"/>
  <c r="C49" i="16"/>
  <c r="E48" i="16"/>
  <c r="C48" i="16"/>
  <c r="E47" i="16"/>
  <c r="C47" i="16"/>
  <c r="D45" i="16"/>
  <c r="D44" i="16"/>
  <c r="C41" i="16"/>
  <c r="C40" i="16"/>
  <c r="E39" i="16"/>
  <c r="C39" i="16"/>
  <c r="E38" i="16"/>
  <c r="C38" i="16"/>
  <c r="D36" i="16"/>
  <c r="D35" i="16"/>
  <c r="C32" i="16"/>
  <c r="C31" i="16"/>
  <c r="E30" i="16"/>
  <c r="C30" i="16"/>
  <c r="E29" i="16"/>
  <c r="C29" i="16"/>
  <c r="D27" i="16"/>
  <c r="D26" i="16"/>
  <c r="C23" i="16"/>
  <c r="C22" i="16"/>
  <c r="E21" i="16"/>
  <c r="C21" i="16"/>
  <c r="E20" i="16"/>
  <c r="C20" i="16"/>
  <c r="A12" i="16"/>
  <c r="A13" i="16"/>
  <c r="A14" i="16"/>
  <c r="A17" i="16"/>
  <c r="A18" i="16"/>
  <c r="A11" i="16"/>
  <c r="D18" i="16"/>
  <c r="D17" i="16"/>
  <c r="C14" i="16"/>
  <c r="C13" i="16"/>
  <c r="E12" i="16"/>
  <c r="C12" i="16"/>
  <c r="E11" i="16"/>
  <c r="C11" i="16"/>
  <c r="E3" i="16"/>
  <c r="E2" i="16"/>
  <c r="D9" i="16"/>
  <c r="D8" i="16"/>
  <c r="C5" i="16"/>
  <c r="C4" i="16"/>
  <c r="A9" i="16"/>
  <c r="A4" i="16"/>
  <c r="A5" i="16"/>
  <c r="C2" i="16"/>
  <c r="A2" i="16"/>
  <c r="C3" i="16"/>
  <c r="A8" i="16"/>
  <c r="A3" i="16"/>
  <c r="K17" i="2"/>
  <c r="J17" i="2"/>
  <c r="C17" i="2"/>
  <c r="D17" i="2"/>
  <c r="E17" i="2"/>
  <c r="F17" i="2"/>
  <c r="B17" i="2"/>
  <c r="N17" i="2" s="1"/>
  <c r="N16" i="2"/>
  <c r="B68" i="14" s="1"/>
  <c r="N15" i="2"/>
  <c r="B67" i="14" s="1"/>
  <c r="N14" i="2"/>
  <c r="N13" i="2"/>
  <c r="B8" i="28" s="1"/>
  <c r="C8" i="28" s="1"/>
  <c r="N12" i="2"/>
  <c r="N11" i="2"/>
  <c r="B6" i="28" s="1"/>
  <c r="C6" i="28" s="1"/>
  <c r="N10" i="2"/>
  <c r="N9" i="2"/>
  <c r="B61" i="14" s="1"/>
  <c r="N8" i="2"/>
  <c r="N7" i="2"/>
  <c r="B2" i="28" s="1"/>
  <c r="C2" i="28" s="1"/>
  <c r="I17" i="2"/>
  <c r="M17" i="2"/>
  <c r="B60" i="14"/>
  <c r="B4" i="15"/>
  <c r="B5" i="15"/>
  <c r="B7" i="15"/>
  <c r="B62" i="14"/>
  <c r="B6" i="15"/>
  <c r="B12" i="15"/>
  <c r="B64" i="14"/>
  <c r="B8" i="15"/>
  <c r="B66" i="14"/>
  <c r="B10" i="15"/>
  <c r="B3" i="15"/>
  <c r="B11" i="15"/>
  <c r="B11" i="28"/>
  <c r="C11" i="28"/>
  <c r="B9" i="28"/>
  <c r="C9" i="28"/>
  <c r="B7" i="28"/>
  <c r="C7" i="28"/>
  <c r="B5" i="28"/>
  <c r="C5" i="28"/>
  <c r="B3" i="28"/>
  <c r="C3" i="28"/>
  <c r="C135" i="14" l="1"/>
  <c r="B135" i="14" s="1"/>
  <c r="B2" i="14"/>
  <c r="B2" i="15"/>
  <c r="B9" i="15"/>
  <c r="H3" i="11"/>
  <c r="B3" i="2"/>
  <c r="H3" i="8"/>
  <c r="C36" i="14"/>
  <c r="C42" i="14"/>
  <c r="B42" i="14" s="1"/>
  <c r="A6" i="14"/>
  <c r="A14" i="14"/>
  <c r="B18" i="14"/>
  <c r="B47" i="14"/>
  <c r="B59" i="14"/>
  <c r="B65" i="14"/>
  <c r="B63" i="14"/>
  <c r="F31" i="7"/>
  <c r="C21" i="14"/>
  <c r="B21" i="14" s="1"/>
  <c r="C53" i="14"/>
  <c r="B53" i="14" s="1"/>
  <c r="G3" i="7"/>
  <c r="B4" i="14"/>
  <c r="A4" i="14"/>
  <c r="B29" i="14"/>
  <c r="B15" i="14"/>
  <c r="A32" i="14"/>
  <c r="B32" i="14"/>
  <c r="C49" i="14"/>
  <c r="B49" i="14" s="1"/>
  <c r="C51" i="14"/>
  <c r="B51" i="14" s="1"/>
  <c r="I10" i="14"/>
  <c r="B78" i="14"/>
  <c r="B48" i="14"/>
  <c r="B50" i="14"/>
  <c r="B54" i="14"/>
  <c r="B56" i="14"/>
  <c r="B58" i="14"/>
  <c r="B4" i="28"/>
  <c r="C4" i="28" s="1"/>
  <c r="B10" i="28"/>
  <c r="C10" i="28" s="1"/>
  <c r="B14" i="14"/>
  <c r="H3" i="13"/>
  <c r="B72" i="14"/>
  <c r="B74" i="14"/>
  <c r="I8" i="14"/>
  <c r="B76" i="14"/>
  <c r="B28" i="14"/>
  <c r="B30" i="14"/>
  <c r="B36" i="14"/>
  <c r="B24" i="14"/>
  <c r="B20" i="14"/>
  <c r="B86" i="14"/>
  <c r="I23" i="14"/>
  <c r="B107" i="14"/>
  <c r="B88" i="14"/>
  <c r="B119" i="14"/>
  <c r="B131" i="14"/>
  <c r="A18" i="14"/>
  <c r="B87" i="14"/>
  <c r="B69" i="14"/>
  <c r="B13" i="15"/>
  <c r="A13" i="15"/>
  <c r="B102" i="14"/>
  <c r="B118" i="14"/>
  <c r="B126" i="14"/>
  <c r="B94" i="14"/>
  <c r="B98" i="14"/>
  <c r="H55" i="14"/>
  <c r="B55" i="14" s="1"/>
  <c r="C41" i="14"/>
  <c r="B41" i="14" s="1"/>
  <c r="B90" i="14"/>
  <c r="B110" i="14"/>
  <c r="B83" i="14"/>
  <c r="A29" i="14"/>
  <c r="A8" i="15"/>
  <c r="B106" i="14"/>
  <c r="B123" i="14"/>
  <c r="E3" i="12"/>
  <c r="A2" i="9"/>
  <c r="A2" i="5"/>
  <c r="A2" i="12"/>
  <c r="A125" i="14"/>
  <c r="C2" i="4"/>
  <c r="A2" i="10"/>
  <c r="A8" i="14" l="1"/>
  <c r="B8" i="14"/>
  <c r="B10" i="14"/>
  <c r="A10" i="14"/>
  <c r="B23" i="14"/>
  <c r="A23" i="14"/>
</calcChain>
</file>

<file path=xl/sharedStrings.xml><?xml version="1.0" encoding="utf-8"?>
<sst xmlns="http://schemas.openxmlformats.org/spreadsheetml/2006/main" count="1296" uniqueCount="266">
  <si>
    <t xml:space="preserve">  T.C</t>
  </si>
  <si>
    <t>T.C.</t>
  </si>
  <si>
    <t>BAŞBAKANLIK</t>
  </si>
  <si>
    <t>KÜLTÜR VE TURİZM BAKANLIĞI</t>
  </si>
  <si>
    <t>Türkiye İstatistik Kurumu</t>
  </si>
  <si>
    <t>Kütüphaneler ve Yayımlar Genel Müdürlüğü</t>
  </si>
  <si>
    <t xml:space="preserve">         </t>
  </si>
  <si>
    <t>HALK KÜTÜPHANELERİ İSTATİSTİK FORMU</t>
  </si>
  <si>
    <t xml:space="preserve">Dönemi: </t>
  </si>
  <si>
    <t>Bu form ile derlenecek bilgiler, tamamen gizli olup YALNIZ İSTATİSTİK YAPMAK AMACI İLE TOPLANMAKTADIR. Bu bilgiler istatistik amaçları dışında kullanılamaz ve ispat aracı olamaz. Aksine  hareket edenler ile istatistik formundaki sorulara  doğru cevap vermeyenler, eksik veya hatalı cevap verenler 10.11.2005 tarih ve 5429 Sayılı Kanunun 53 ve 54’ncü maddelerine göre cezalandırılırlar.</t>
  </si>
  <si>
    <r>
      <t>DİKKAT</t>
    </r>
    <r>
      <rPr>
        <sz val="9"/>
        <color theme="1"/>
        <rFont val="Arial"/>
        <family val="2"/>
        <charset val="162"/>
      </rPr>
      <t xml:space="preserve"> : Bu istatistik formu tabloların altındaki açıklamalar dikkate alınarak</t>
    </r>
    <r>
      <rPr>
        <b/>
        <sz val="11"/>
        <color theme="1"/>
        <rFont val="Arial"/>
        <family val="2"/>
        <charset val="162"/>
      </rPr>
      <t/>
    </r>
  </si>
  <si>
    <t xml:space="preserve">tarihleri arasındaki durumu yansıtacak  şekilde doldurulacaktır. Her kütüphane için mutlaka form  doldurulacaktır.  </t>
  </si>
  <si>
    <r>
      <t>Kütüphanenin Bulunduğu :</t>
    </r>
    <r>
      <rPr>
        <sz val="11"/>
        <color theme="1"/>
        <rFont val="Arial"/>
        <family val="2"/>
        <charset val="162"/>
      </rPr>
      <t xml:space="preserve"> </t>
    </r>
  </si>
  <si>
    <t xml:space="preserve">İl     </t>
  </si>
  <si>
    <t xml:space="preserve">İlçe  </t>
  </si>
  <si>
    <t>Köy/Belde/Bucak</t>
  </si>
  <si>
    <t>Kütüphanenin :</t>
  </si>
  <si>
    <t>Adı</t>
  </si>
  <si>
    <t xml:space="preserve">Adresi </t>
  </si>
  <si>
    <t>Kuruluş Tarihi</t>
  </si>
  <si>
    <t xml:space="preserve">Telefon </t>
  </si>
  <si>
    <t>Faks</t>
  </si>
  <si>
    <t>E-Posta</t>
  </si>
  <si>
    <t>İnternet Adresi</t>
  </si>
  <si>
    <t>Türü</t>
  </si>
  <si>
    <t>Durumu</t>
  </si>
  <si>
    <t>Kütüphane Müdürü / Sorumlusunun:</t>
  </si>
  <si>
    <t>İl Halk Kütüphanesi Müdürünün:</t>
  </si>
  <si>
    <t>Adı ve Soyadı</t>
  </si>
  <si>
    <t>Veysel KIRBIYIK</t>
  </si>
  <si>
    <t>…………………………………………….</t>
  </si>
  <si>
    <t>Tarih</t>
  </si>
  <si>
    <t>../../….</t>
  </si>
  <si>
    <t xml:space="preserve">  </t>
  </si>
  <si>
    <t>Kitap Konuları</t>
  </si>
  <si>
    <t>Kütüphaneye Giren Kitap Sayısı</t>
  </si>
  <si>
    <t>Kütüphaneden Çıkan Kitap Sayısı</t>
  </si>
  <si>
    <t>Satın Alınan</t>
  </si>
  <si>
    <t>Diğer Kütüphanelerden Devir</t>
  </si>
  <si>
    <t>Bağış</t>
  </si>
  <si>
    <t>Derleme</t>
  </si>
  <si>
    <t>Katalog Değişim</t>
  </si>
  <si>
    <t>Toplam</t>
  </si>
  <si>
    <t>Düşüm</t>
  </si>
  <si>
    <t>Diğer Kütüphanelere Devir</t>
  </si>
  <si>
    <t>Genel Müdürlük Tarafından</t>
  </si>
  <si>
    <t>Kütüphane Tarafından</t>
  </si>
  <si>
    <t>000-Genel</t>
  </si>
  <si>
    <t>100-Felsefe ve Psikoloji</t>
  </si>
  <si>
    <t>200-Din</t>
  </si>
  <si>
    <t>300-Toplum Bilimleri</t>
  </si>
  <si>
    <t>400-Dil ve Dilbilim</t>
  </si>
  <si>
    <t>500-Doğa Bilimleri ve Matematik</t>
  </si>
  <si>
    <t>600-Uygulamalı Bilimler ve Teknoloji</t>
  </si>
  <si>
    <t>700-Sanatlar</t>
  </si>
  <si>
    <t>800-Edebiyat ve Retorik</t>
  </si>
  <si>
    <t>900-Coğrafya, Tarih ve Yardımcı Disiplinler</t>
  </si>
  <si>
    <t>Toplam:</t>
  </si>
  <si>
    <t>Notlar</t>
  </si>
  <si>
    <t>1. Çocuk bölümü kitapları ile varsa gezici kütüphane kitapları, Tablo 1'deki kitap sayılarına dahil edilecektir.</t>
  </si>
  <si>
    <r>
      <t xml:space="preserve">2. </t>
    </r>
    <r>
      <rPr>
        <b/>
        <i/>
        <sz val="10"/>
        <color rgb="FFFF0000"/>
        <rFont val="Calibri"/>
        <family val="2"/>
        <charset val="162"/>
      </rPr>
      <t>Devir alınan</t>
    </r>
    <r>
      <rPr>
        <i/>
        <sz val="10"/>
        <color rgb="FFFF0000"/>
        <rFont val="Calibri"/>
        <family val="2"/>
        <charset val="162"/>
      </rPr>
      <t xml:space="preserve"> kitapların hangi kütüphaneden, </t>
    </r>
    <r>
      <rPr>
        <b/>
        <i/>
        <sz val="10"/>
        <color rgb="FFFF0000"/>
        <rFont val="Calibri"/>
        <family val="2"/>
        <charset val="162"/>
      </rPr>
      <t>devir edilen</t>
    </r>
    <r>
      <rPr>
        <i/>
        <sz val="10"/>
        <color rgb="FFFF0000"/>
        <rFont val="Calibri"/>
        <family val="2"/>
        <charset val="162"/>
      </rPr>
      <t xml:space="preserve"> kitapların da hangi kütüphaneye devir edildiği form üzerinde belirtilecektir.</t>
    </r>
  </si>
  <si>
    <t>3. Cilt bütünlüğü sağlanarak, ciltlenmiş gazete ve dergi gibi süreli yayınların her biri bir kitap sayılacaktır.</t>
  </si>
  <si>
    <t>4. Genel Müdürlük tarafından gönderilen kitap listesinde, fiyatı belirtilmemiş kitaplar bağış olarak kabul edilecektir.</t>
  </si>
  <si>
    <t>5. Ciltlenen süreli yayınlar Tablo 1'de belirtilmelidir</t>
  </si>
  <si>
    <r>
      <t>6. Yalnızca kataloglamadan kaynaklanan kitap konu dağılımlarındaki değişimler, "</t>
    </r>
    <r>
      <rPr>
        <b/>
        <i/>
        <sz val="10"/>
        <color rgb="FFFF0000"/>
        <rFont val="Calibri"/>
        <family val="2"/>
        <charset val="162"/>
      </rPr>
      <t xml:space="preserve">Katalog Değişim" </t>
    </r>
    <r>
      <rPr>
        <i/>
        <sz val="10"/>
        <color rgb="FFFF0000"/>
        <rFont val="Calibri"/>
        <family val="2"/>
        <charset val="162"/>
      </rPr>
      <t>adlı sütunlarda gösterilecektir.</t>
    </r>
  </si>
  <si>
    <t>Yazma Kitaplar</t>
  </si>
  <si>
    <t>Eski Harfli Türkçe</t>
  </si>
  <si>
    <t>Arapça</t>
  </si>
  <si>
    <t>Farsça</t>
  </si>
  <si>
    <t>Diğer Diller</t>
  </si>
  <si>
    <t>Yazma Kitaplar Toplamı (A)</t>
  </si>
  <si>
    <t>Basma Kitaplar</t>
  </si>
  <si>
    <t>1928 Harf Devrimi Öncesi Basılmış Kitaplar</t>
  </si>
  <si>
    <t>1928 Harf Devrimi Sonrası Basılmış Kitaplar</t>
  </si>
  <si>
    <t>Türkçe</t>
  </si>
  <si>
    <t>Yabancı Diller</t>
  </si>
  <si>
    <t>Almanca</t>
  </si>
  <si>
    <t>Fransızca</t>
  </si>
  <si>
    <t>İngilizce</t>
  </si>
  <si>
    <t>İspanyolca</t>
  </si>
  <si>
    <t>İtalyanca</t>
  </si>
  <si>
    <t>Rusça</t>
  </si>
  <si>
    <t>Çok Dilli</t>
  </si>
  <si>
    <t>Basma Kitaplar Toplamı (B)</t>
  </si>
  <si>
    <t>Yazma ve Basma Kitaplar Toplamı ( C )</t>
  </si>
  <si>
    <t>2."Yazma Kitaplar Toplamı" ile "Basma Kitaplar Toplamı", "Yazma ve Basma Kitaplar Toplamı"nı verecektir. (A+B=C)</t>
  </si>
  <si>
    <r>
      <t xml:space="preserve">3. </t>
    </r>
    <r>
      <rPr>
        <b/>
        <i/>
        <sz val="10"/>
        <color rgb="FFFF0000"/>
        <rFont val="Calibri"/>
        <family val="2"/>
        <charset val="162"/>
      </rPr>
      <t xml:space="preserve">"Osmanlıca" </t>
    </r>
    <r>
      <rPr>
        <i/>
        <sz val="10"/>
        <color rgb="FFFF0000"/>
        <rFont val="Calibri"/>
        <family val="2"/>
        <charset val="162"/>
      </rPr>
      <t xml:space="preserve">olan kitaplar, </t>
    </r>
    <r>
      <rPr>
        <b/>
        <i/>
        <sz val="10"/>
        <color rgb="FFFF0000"/>
        <rFont val="Calibri"/>
        <family val="2"/>
        <charset val="162"/>
      </rPr>
      <t>"1928 Harf Devrimi Sonrası Basılmış Eski Harfli Türkçe"</t>
    </r>
    <r>
      <rPr>
        <i/>
        <sz val="10"/>
        <color rgb="FFFF0000"/>
        <rFont val="Calibri"/>
        <family val="2"/>
        <charset val="162"/>
      </rPr>
      <t xml:space="preserve"> kitap olarak gösterilecektir.</t>
    </r>
  </si>
  <si>
    <t>4. Yukarıdaki listede bulunmayan yabancı dildeki kitaplar ,”Basma Kitaplar - Yabancı Diller - Diğer Diller” alanında belirtilecektir.</t>
  </si>
  <si>
    <t>Süreli Yayın Çeşit Sayısı</t>
  </si>
  <si>
    <t>1.Yıl içerisinde kaç çeşit (farklı ad taşıyan) süreli yayın geldiği yazılacaktır.</t>
  </si>
  <si>
    <t>Çocuk Kitapları</t>
  </si>
  <si>
    <t>Yetişkin Kitapları</t>
  </si>
  <si>
    <t>Süreli Yayınlar</t>
  </si>
  <si>
    <r>
      <t xml:space="preserve">1- </t>
    </r>
    <r>
      <rPr>
        <i/>
        <sz val="10"/>
        <color rgb="FFFF0000"/>
        <rFont val="Calibri"/>
        <family val="2"/>
        <charset val="162"/>
      </rPr>
      <t>Çocuk ve yetişkin kitaplarının raf uzunlukları ayrı ayrı belirtilmelidir.</t>
    </r>
  </si>
  <si>
    <t>2- Yazma eseri bulunan kütüphaneler, yazma eserlere ait raf uzunluklarını “Yetişkin Kitapları” adlı alanda belirtmelidir. Ayrıca bu yazma eserlere ait raf uzunluklarını “Notlar” bölümünde belirtmelidirler.</t>
  </si>
  <si>
    <t xml:space="preserve">3- Kitap, süreli yayın ve yazma kitapların bulunduğu dolu kitaplıkların her bir rafının toplam uzunluğu.
    Örn: 5 gözlü 2 adet raf kitap dolu. Her bir gözün uzunluğu 90 cm.
    Raf uzunluğu =5 x2x90=900cm =9 metre.
</t>
  </si>
  <si>
    <t>Çocuk Kitabı</t>
  </si>
  <si>
    <t>Yetişkin Kitabı</t>
  </si>
  <si>
    <t>1. “Çocuk” sütununa 0- 14 yaş grubuna kadar olan kitaplar (14 yaş dahil ) yazılacaktır.</t>
  </si>
  <si>
    <t>2. “Yetişkin” sütununa 15 ve üzeri yaş grubuna kadar olan kitaplar yazılacaktır.</t>
  </si>
  <si>
    <t>3. Tablo 5 toplamı, Tablo 1'deki "Dönem Sonu Sonu Kitap Sayısı" toplamı ve Tablo 2'deki "Yazma ve Basma Kitaplar Toplamı" ile aynı olacaktır.</t>
  </si>
  <si>
    <t>Materyalin Türü</t>
  </si>
  <si>
    <t>Dönem İçinde Giren</t>
  </si>
  <si>
    <t>Dönem İçinde Çıkan</t>
  </si>
  <si>
    <t>Afiş</t>
  </si>
  <si>
    <t>Atlas</t>
  </si>
  <si>
    <t>Banknot</t>
  </si>
  <si>
    <t>Bozuk Para</t>
  </si>
  <si>
    <t>Harita</t>
  </si>
  <si>
    <t>Küre</t>
  </si>
  <si>
    <t>Mikrofilm</t>
  </si>
  <si>
    <t>Mikrofiş</t>
  </si>
  <si>
    <t>Nota</t>
  </si>
  <si>
    <t>Posta Kartı</t>
  </si>
  <si>
    <t>Pul</t>
  </si>
  <si>
    <t>Tablo</t>
  </si>
  <si>
    <t>Plak</t>
  </si>
  <si>
    <t>Ses Kaseti</t>
  </si>
  <si>
    <t>Sesli Kitap</t>
  </si>
  <si>
    <t>CD</t>
  </si>
  <si>
    <t>Disket</t>
  </si>
  <si>
    <t>DVD</t>
  </si>
  <si>
    <t>Film</t>
  </si>
  <si>
    <t>Video Kaset</t>
  </si>
  <si>
    <t>Braille Kitap</t>
  </si>
  <si>
    <t>Slayt</t>
  </si>
  <si>
    <t>Satranç</t>
  </si>
  <si>
    <t>Broşür</t>
  </si>
  <si>
    <t>e-Kitap</t>
  </si>
  <si>
    <t>Eğitim Kartları</t>
  </si>
  <si>
    <t>Eğitici Oyuncak</t>
  </si>
  <si>
    <t>Yararlanma Biçimi</t>
  </si>
  <si>
    <t>Bölüm</t>
  </si>
  <si>
    <t>Çocuk</t>
  </si>
  <si>
    <t>Yetişkin</t>
  </si>
  <si>
    <t>E</t>
  </si>
  <si>
    <t>K</t>
  </si>
  <si>
    <t>Ödünç Materyal Alan</t>
  </si>
  <si>
    <t>Ödünç Verme Bölümünden</t>
  </si>
  <si>
    <t>Kitap</t>
  </si>
  <si>
    <t>Kitap Dışı Materyal</t>
  </si>
  <si>
    <t>Süreli Yayın</t>
  </si>
  <si>
    <t>Görme Engelli Bölümünden</t>
  </si>
  <si>
    <t>Gezici Kütüphane</t>
  </si>
  <si>
    <t>Kütüphane Materyalinden Yararlanan</t>
  </si>
  <si>
    <t>Kütüphane İçinde</t>
  </si>
  <si>
    <t>Bilgisayar-İnternet</t>
  </si>
  <si>
    <t>Kendi Materyalinden Yararlanan Kullanıcı Sayısı</t>
  </si>
  <si>
    <t>Geçici Koleksiyon Hizmetinden Yararlanan Kullanıcı Sayısı</t>
  </si>
  <si>
    <t>Edebiyat Müze Kütüphanesini Ziyaret eden ve Yararlanan Kullanıcı Sayısı</t>
  </si>
  <si>
    <t>Genel Toplam</t>
  </si>
  <si>
    <t>1."Çocuk" sütununa 0-14 yaş grubuna kadar olanlar (14 yaş dahil) yazılacaktır.</t>
  </si>
  <si>
    <t>2."Yetişkin" sütununa 15 ve üzeri yaş grubunda bulunan kullanıcılar yazılacaktır.</t>
  </si>
  <si>
    <t>3."Gezici Kütüphane Materyalinden Yararlanan Kullanıcı Sayısı","Geçici Koleksiyon Hizmetinden Yararlanan Kullanıcı Sayısı" ve "Görme Engelli Bölümünden Yararlanan Kullanıcı Sayısı" sütunları sadece bu hizmeti veren kütüphanelerce doldurulacaktır.</t>
  </si>
  <si>
    <t>4. Tablo 7. Tablo 12'de belirtilen kullanıcı sayılarını da içermelidir.</t>
  </si>
  <si>
    <t>Kitap Sayısı</t>
  </si>
  <si>
    <t>Kitap Dışı Materyal Sayısı</t>
  </si>
  <si>
    <t>Hizmet Götürülen Yer Sayısı</t>
  </si>
  <si>
    <t>İlçe</t>
  </si>
  <si>
    <t>Kasaba/Köy</t>
  </si>
  <si>
    <t>Mahalle/Semt</t>
  </si>
  <si>
    <t>Yıl İçinde Duraklara Gidiş Sayısı</t>
  </si>
  <si>
    <t>1.Yıl içinde duraklara gidiş sayısı sütununa yıl boyunca duraklara toplam kaç defa gidildiği yazılacaktır.</t>
  </si>
  <si>
    <t>Yerleşik</t>
  </si>
  <si>
    <t>Kütüphaneye Gelen Üye</t>
  </si>
  <si>
    <t>Eve Bağımlı</t>
  </si>
  <si>
    <t>Görme Engelli Bölümü</t>
  </si>
  <si>
    <t>1.Gezici kütüphanesi bulunmayan kütüphaneler, Tablo 8, Tablo 9 ve Tablo 10'da ilgili alanları boş bırakacaklardır.</t>
  </si>
  <si>
    <t>Eve Bağımlı Üye</t>
  </si>
  <si>
    <t>Yerleşik Toplamı</t>
  </si>
  <si>
    <t>Gezici Kütüphane Toplamı</t>
  </si>
  <si>
    <t>1.Tablo 10'da bulunan "Ödünç Verilen Materyal" sayısı, Tablo 7'de bulunan Yerleşik ve varsa Gezici Kütüphaneden "Ödünç Materyal Alan Kullanıcı Sayısı"ndan az olamaz.</t>
  </si>
  <si>
    <t>Çalışan Personelin Durumu</t>
  </si>
  <si>
    <t>Kütüphanecilik veya Bilgi ve Belge Yönetimi Mezunu</t>
  </si>
  <si>
    <t>Diğer</t>
  </si>
  <si>
    <t>Bakanlık Personeli</t>
  </si>
  <si>
    <t>Bakanlık İçi Geçici Personel</t>
  </si>
  <si>
    <t>Bakanlık Dışı Geçici Personel</t>
  </si>
  <si>
    <t>Gönüllü Personel</t>
  </si>
  <si>
    <t>1- Kadrosu Bakanlıkta bulunan tüm personel (Müdür, Müdür yardımcısı, Memur, Daimi işçi, Kütüphaneci, vb.), “Bakanlık Personeli” alanında belirtilmelidir.</t>
  </si>
  <si>
    <t>2- Valilik, kaymakamlık, belediye vb. diğer kurumların personeli olup kütüphanede görevlendirilen personel, “Bakanlık Dışı Geçici Personel” alanında gösterilecektir.</t>
  </si>
  <si>
    <t>3- Geçici görevli personel sadece görev yaptığı kütüphanede belirtilecektir. (Kadrosunun bulunduğu kütüphanede gösterilmeyecektir.)(Örneğin; A kütüphanesinde görevli olan personel geçici olarak B Kütüphanesi’nde hizmet veriyor ise; bu personel B Kütüphanesi’nin “Bakanlık İçi Geçici Personel” satırında gösterilmelidir.                                 A Kütüphanesi’nde gösterilmemelidir.)</t>
  </si>
  <si>
    <t>3. TABLO 12, KÜTÜPHANEYE SADECE 17.30'DAN SONRA GELEN KULLANICI SAYISINI İÇERMELİDİR.</t>
  </si>
  <si>
    <t>Mesaj</t>
  </si>
  <si>
    <t>Problem</t>
  </si>
  <si>
    <t>Tablo 1, Tablo 2, Tablo 5 toplamları eşit olmalı</t>
  </si>
  <si>
    <t>Sistemde kütüphanenize ait gezici kütüphane bulunmuyor. Tablo 7 de bulunan Gezici kütüphane değerleri boş geçilmeli veya 0 (Sıfır) yazılmalıdır</t>
  </si>
  <si>
    <t>Sistemde kütüphanenize ait gezici kütüphane bulunmuyor. Tablo 8 de bulunan bilgiler boş geçilmeli veya 0 (Sıfır) yazılmalıdır.</t>
  </si>
  <si>
    <t>Sistemde kütüphanenize ait gezici kütüphane bulunmuyor. Tablo 9 da bulunan Gezici kütüphane değerleri boş geçilmeli veya 0 (Sıfır) yazılmalıdır</t>
  </si>
  <si>
    <t>Sistemde kütüphanenize ait gezici kütüphane bulunmuyor. Tablo 10 da bulunan Gezici kütüphane değerleri boş geçilmeli veya 0 (Sıfır) yazılmalıdır</t>
  </si>
  <si>
    <t>Sistemde kütüphanenize ait geçici koleksiyon hizmeti bulunmuyor. Tablo 7 de bulunan Geçici koleksiyon değerleri boş geçilmeli veya 0 (Sıfır) yazılmalıdır</t>
  </si>
  <si>
    <t>Tablo 2 de bulunana Türkçe Basma Kitap Sayısı tablodaki en yüksek değer olmalıdır.</t>
  </si>
  <si>
    <t>KitapKonusu</t>
  </si>
  <si>
    <t>GirisCikis</t>
  </si>
  <si>
    <t>GirisTuru</t>
  </si>
  <si>
    <t>CikisTuru</t>
  </si>
  <si>
    <t>SatinalmaTuru</t>
  </si>
  <si>
    <t>Formul</t>
  </si>
  <si>
    <t>Deger</t>
  </si>
  <si>
    <t>Giriş</t>
  </si>
  <si>
    <t>Çıkış</t>
  </si>
  <si>
    <t>KitapTuru</t>
  </si>
  <si>
    <t>KitapDili</t>
  </si>
  <si>
    <t>KitapDonemi</t>
  </si>
  <si>
    <t>KitapYasTuru</t>
  </si>
  <si>
    <t>MateryalinTuru</t>
  </si>
  <si>
    <t>MateryalAltTuru</t>
  </si>
  <si>
    <t>Giren</t>
  </si>
  <si>
    <t>Çıkan</t>
  </si>
  <si>
    <t>YararlanmaBicimi</t>
  </si>
  <si>
    <t>Bolum</t>
  </si>
  <si>
    <t>Materyal</t>
  </si>
  <si>
    <t>CocukYetiskin</t>
  </si>
  <si>
    <t>Cinsiyet</t>
  </si>
  <si>
    <t>Kendi Materyalinden Yararlanan</t>
  </si>
  <si>
    <t>Geçici Koleksiyon Hizmetinden Yararlanan</t>
  </si>
  <si>
    <t>Edebiyat Müze Kütüphanesinden Yararlanan</t>
  </si>
  <si>
    <t>Baslik</t>
  </si>
  <si>
    <t>HizmetYeri</t>
  </si>
  <si>
    <t>Birim</t>
  </si>
  <si>
    <t>UyeTuru</t>
  </si>
  <si>
    <t>MateryalTuru</t>
  </si>
  <si>
    <t>PersonelDurumu</t>
  </si>
  <si>
    <t>Mezuniyet</t>
  </si>
  <si>
    <t>Kütüphaneci</t>
  </si>
  <si>
    <t>Not</t>
  </si>
  <si>
    <t>Not_Formul</t>
  </si>
  <si>
    <t>Tablo-1</t>
  </si>
  <si>
    <t>Tablo-2</t>
  </si>
  <si>
    <t>Tablo-3</t>
  </si>
  <si>
    <t>Tablo-4</t>
  </si>
  <si>
    <t>Tablo-5</t>
  </si>
  <si>
    <t>Tablo-6</t>
  </si>
  <si>
    <t>Tablo-7</t>
  </si>
  <si>
    <t>Tablo-8</t>
  </si>
  <si>
    <t>Tablo-9</t>
  </si>
  <si>
    <t>Tablo-10</t>
  </si>
  <si>
    <t>Tablo-11</t>
  </si>
  <si>
    <t>Kutuphane</t>
  </si>
  <si>
    <t>Ladik Atatürk İlçe Halk Kütüphanesi</t>
  </si>
  <si>
    <t>Donem</t>
  </si>
  <si>
    <t>Yil</t>
  </si>
  <si>
    <t>Gezici</t>
  </si>
  <si>
    <t>NotEmptyText</t>
  </si>
  <si>
    <t>Tabloya ait notlarınızı bu alana giriniz. (En Fazla 1000 karakter)</t>
  </si>
  <si>
    <t>OncekiDonemYil</t>
  </si>
  <si>
    <t>OncekiDonemDonem</t>
  </si>
  <si>
    <t>OncekiDonemTam</t>
  </si>
  <si>
    <t>DonemTam</t>
  </si>
  <si>
    <t>YENİ CAMİ MAH.KANUNİ SULTAN SÜLEYMAN SOKAK NO:2 LADİK/ SAMSUN</t>
  </si>
  <si>
    <t>(362) 771-4420</t>
  </si>
  <si>
    <t>kutuphane5503@kultur.gov.tr</t>
  </si>
  <si>
    <t/>
  </si>
  <si>
    <t>Halk Kütüphanesi</t>
  </si>
  <si>
    <t>Alt Türü</t>
  </si>
  <si>
    <t>İlçe Halk Kütüphanesi</t>
  </si>
  <si>
    <t>Tür</t>
  </si>
  <si>
    <t>Durum</t>
  </si>
  <si>
    <t>Faal</t>
  </si>
  <si>
    <t>Samsun</t>
  </si>
  <si>
    <t>Ladik</t>
  </si>
  <si>
    <t>Kasaba</t>
  </si>
  <si>
    <t>Köy</t>
  </si>
  <si>
    <t>DonemTarihAralik</t>
  </si>
  <si>
    <t>AciklayiciDonem</t>
  </si>
  <si>
    <t>Gecici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</si>
</sst>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b/>
      <sz val="11"/>
      <color theme="1"/>
      <name val="Calibri"/>
      <family val="2"/>
      <charset val="162"/>
      <scheme val="minor"/>
    </font>
    <font>
      <sz val="8"/>
      <color theme="1"/>
      <name val="Arial"/>
      <family val="2"/>
      <charset val="162"/>
    </font>
    <font>
      <sz val="11"/>
      <color theme="1"/>
      <name val="Arial"/>
      <family val="2"/>
      <charset val="162"/>
    </font>
    <font>
      <sz val="12"/>
      <color theme="1"/>
      <name val="Arial"/>
      <family val="2"/>
      <charset val="162"/>
    </font>
    <font>
      <b/>
      <sz val="14"/>
      <color theme="1"/>
      <name val="Arial"/>
      <family val="2"/>
      <charset val="162"/>
    </font>
    <font>
      <sz val="10"/>
      <color theme="1"/>
      <name val="Arial"/>
      <family val="2"/>
      <charset val="162"/>
    </font>
    <font>
      <b/>
      <sz val="10"/>
      <color theme="1"/>
      <name val="Arial"/>
      <family val="2"/>
      <charset val="162"/>
    </font>
    <font>
      <sz val="9"/>
      <color theme="1"/>
      <name val="Arial"/>
      <family val="2"/>
      <charset val="162"/>
    </font>
    <font>
      <b/>
      <sz val="9"/>
      <color theme="1"/>
      <name val="Arial"/>
      <family val="2"/>
      <charset val="162"/>
    </font>
    <font>
      <b/>
      <u/>
      <sz val="9"/>
      <color theme="1"/>
      <name val="Arial"/>
      <family val="2"/>
      <charset val="162"/>
    </font>
    <font>
      <i/>
      <sz val="10"/>
      <color theme="1"/>
      <name val="Calibri"/>
      <family val="2"/>
      <charset val="162"/>
      <scheme val="minor"/>
    </font>
    <font>
      <i/>
      <sz val="10"/>
      <color rgb="FFFF0000"/>
      <name val="Calibri"/>
      <family val="2"/>
      <charset val="162"/>
      <scheme val="minor"/>
    </font>
    <font>
      <b/>
      <sz val="11"/>
      <color rgb="FFFF0000"/>
      <name val="Calibri"/>
      <family val="2"/>
      <charset val="162"/>
      <scheme val="minor"/>
    </font>
    <font>
      <b/>
      <i/>
      <sz val="11"/>
      <color theme="1"/>
      <name val="Calibri"/>
      <family val="2"/>
      <charset val="162"/>
      <scheme val="minor"/>
    </font>
    <font>
      <u/>
      <sz val="11"/>
      <color theme="10"/>
      <name val="Calibri"/>
      <family val="2"/>
      <charset val="162"/>
      <scheme val="minor"/>
    </font>
    <font>
      <b/>
      <sz val="11"/>
      <color theme="1"/>
      <name val="Arial"/>
      <family val="2"/>
      <charset val="162"/>
    </font>
    <font>
      <b/>
      <i/>
      <sz val="10"/>
      <color rgb="FFFF0000"/>
      <name val="Calibri"/>
      <family val="2"/>
      <charset val="162"/>
    </font>
    <font>
      <i/>
      <sz val="10"/>
      <color rgb="FFFF0000"/>
      <name val="Calibri"/>
      <family val="2"/>
      <charset val="162"/>
    </font>
  </fonts>
  <fills count="10">
    <fill>
      <patternFill patternType="none"/>
    </fill>
    <fill>
      <patternFill patternType="gray125"/>
    </fill>
    <fill>
      <patternFill patternType="solid">
        <fgColor theme="0" tint="-4.9989318521683403E-2"/>
        <bgColor indexed="64"/>
      </patternFill>
    </fill>
    <fill>
      <patternFill patternType="solid">
        <fgColor theme="4" tint="0.79995117038483843"/>
        <bgColor indexed="64"/>
      </patternFill>
    </fill>
    <fill>
      <patternFill patternType="solid">
        <fgColor theme="9" tint="0.59999389629810485"/>
        <bgColor indexed="64"/>
      </patternFill>
    </fill>
    <fill>
      <patternFill patternType="solid">
        <fgColor theme="5" tint="0.79995117038483843"/>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5" tint="0.3999450666829432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209">
    <xf numFmtId="0" fontId="0" fillId="0" borderId="0" xfId="0"/>
    <xf numFmtId="0" fontId="0" fillId="0" borderId="0" xfId="0" applyAlignment="1" applyProtection="1">
      <alignment vertical="center"/>
    </xf>
    <xf numFmtId="0" fontId="0" fillId="0" borderId="0" xfId="0" applyProtection="1"/>
    <xf numFmtId="0" fontId="1" fillId="0" borderId="0" xfId="0" applyFont="1" applyAlignment="1" applyProtection="1">
      <alignment horizontal="left" vertical="center" wrapText="1"/>
    </xf>
    <xf numFmtId="0" fontId="3" fillId="0" borderId="0" xfId="0" applyFont="1"/>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left"/>
    </xf>
    <xf numFmtId="0" fontId="6" fillId="0" borderId="0" xfId="0" applyFont="1" applyAlignment="1">
      <alignment horizontal="justify" vertical="center"/>
    </xf>
    <xf numFmtId="0" fontId="9" fillId="0" borderId="0" xfId="0" applyFont="1" applyAlignment="1">
      <alignment horizontal="justify" vertical="center"/>
    </xf>
    <xf numFmtId="0" fontId="2" fillId="0" borderId="0" xfId="0" applyFont="1" applyAlignment="1">
      <alignment horizontal="justify" vertical="center"/>
    </xf>
    <xf numFmtId="0" fontId="7" fillId="0" borderId="0" xfId="0" applyFont="1" applyAlignment="1">
      <alignment horizontal="center" vertical="center"/>
    </xf>
    <xf numFmtId="0" fontId="6" fillId="0" borderId="0" xfId="0" applyFont="1" applyAlignment="1"/>
    <xf numFmtId="0" fontId="6" fillId="0" borderId="0" xfId="0" applyFont="1" applyAlignment="1">
      <alignment horizontal="center"/>
    </xf>
    <xf numFmtId="0" fontId="8" fillId="0" borderId="0" xfId="0" applyFont="1" applyAlignment="1">
      <alignment vertical="center"/>
    </xf>
    <xf numFmtId="0" fontId="0" fillId="3" borderId="1" xfId="0" applyFont="1" applyFill="1" applyBorder="1" applyAlignment="1" applyProtection="1">
      <alignment wrapText="1"/>
    </xf>
    <xf numFmtId="0" fontId="0" fillId="3" borderId="1" xfId="0" applyFill="1" applyBorder="1" applyAlignment="1" applyProtection="1">
      <alignment wrapText="1"/>
    </xf>
    <xf numFmtId="3" fontId="0" fillId="5" borderId="1" xfId="0" applyNumberFormat="1" applyFill="1" applyBorder="1" applyProtection="1"/>
    <xf numFmtId="1" fontId="0" fillId="0" borderId="1" xfId="0" applyNumberFormat="1" applyBorder="1" applyProtection="1">
      <protection locked="0"/>
    </xf>
    <xf numFmtId="1" fontId="1" fillId="5" borderId="1" xfId="0" applyNumberFormat="1" applyFont="1" applyFill="1" applyBorder="1" applyProtection="1"/>
    <xf numFmtId="3" fontId="1" fillId="5" borderId="1" xfId="0" applyNumberFormat="1" applyFont="1" applyFill="1" applyBorder="1" applyProtection="1"/>
    <xf numFmtId="0" fontId="1" fillId="3" borderId="1" xfId="0" applyFont="1" applyFill="1" applyBorder="1" applyProtection="1"/>
    <xf numFmtId="0" fontId="12" fillId="0" borderId="0" xfId="0" applyFont="1" applyBorder="1" applyAlignment="1" applyProtection="1">
      <alignment horizontal="left"/>
    </xf>
    <xf numFmtId="3" fontId="0" fillId="0" borderId="1" xfId="0" applyNumberFormat="1" applyBorder="1" applyProtection="1">
      <protection locked="0"/>
    </xf>
    <xf numFmtId="0" fontId="0" fillId="3" borderId="1" xfId="0" applyFill="1" applyBorder="1" applyAlignment="1" applyProtection="1">
      <alignment horizontal="center" vertical="center" wrapText="1"/>
    </xf>
    <xf numFmtId="0" fontId="0" fillId="3" borderId="1" xfId="0" applyFill="1" applyBorder="1" applyAlignment="1" applyProtection="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0" fillId="3" borderId="5" xfId="0" applyFill="1" applyBorder="1" applyAlignment="1" applyProtection="1">
      <alignment wrapText="1"/>
    </xf>
    <xf numFmtId="4" fontId="0" fillId="0" borderId="1" xfId="0" applyNumberFormat="1" applyBorder="1" applyProtection="1">
      <protection locked="0"/>
    </xf>
    <xf numFmtId="4" fontId="0" fillId="6" borderId="1" xfId="0" applyNumberFormat="1" applyFill="1" applyBorder="1" applyProtection="1"/>
    <xf numFmtId="0" fontId="1" fillId="3" borderId="5" xfId="0" applyFont="1" applyFill="1" applyBorder="1" applyAlignment="1" applyProtection="1">
      <alignment wrapText="1"/>
    </xf>
    <xf numFmtId="4" fontId="1" fillId="5" borderId="1" xfId="0" applyNumberFormat="1" applyFont="1" applyFill="1" applyBorder="1" applyProtection="1"/>
    <xf numFmtId="0" fontId="0" fillId="3" borderId="5" xfId="0" applyFill="1" applyBorder="1" applyAlignment="1" applyProtection="1">
      <alignment horizontal="left" wrapText="1"/>
    </xf>
    <xf numFmtId="0" fontId="0" fillId="3" borderId="7" xfId="0" applyFill="1" applyBorder="1" applyAlignment="1" applyProtection="1">
      <alignment horizontal="left" wrapText="1"/>
    </xf>
    <xf numFmtId="0" fontId="0" fillId="3" borderId="1" xfId="0" applyFill="1" applyBorder="1" applyAlignment="1" applyProtection="1">
      <alignment horizontal="center"/>
    </xf>
    <xf numFmtId="0" fontId="0" fillId="3" borderId="8" xfId="0" applyFill="1" applyBorder="1" applyAlignment="1" applyProtection="1">
      <alignment horizontal="center" vertical="center" wrapText="1"/>
    </xf>
    <xf numFmtId="3" fontId="0" fillId="0" borderId="1" xfId="0" applyNumberFormat="1" applyFill="1" applyBorder="1" applyProtection="1">
      <protection locked="0"/>
    </xf>
    <xf numFmtId="0" fontId="0" fillId="3" borderId="5" xfId="0" applyFill="1" applyBorder="1" applyAlignment="1" applyProtection="1">
      <alignment horizontal="left" vertical="center"/>
    </xf>
    <xf numFmtId="0" fontId="0" fillId="3" borderId="9"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1" fillId="3" borderId="5" xfId="0" applyFont="1" applyFill="1" applyBorder="1" applyAlignment="1" applyProtection="1">
      <alignment horizontal="left" vertical="center"/>
    </xf>
    <xf numFmtId="0" fontId="0" fillId="3" borderId="8" xfId="0" applyFill="1" applyBorder="1" applyAlignment="1" applyProtection="1">
      <alignment vertical="center" wrapText="1"/>
    </xf>
    <xf numFmtId="3" fontId="14" fillId="5" borderId="1" xfId="0" applyNumberFormat="1" applyFont="1" applyFill="1" applyBorder="1" applyProtection="1"/>
    <xf numFmtId="0" fontId="0" fillId="7" borderId="1" xfId="0" applyFill="1" applyBorder="1" applyAlignment="1" applyProtection="1">
      <alignment horizontal="center"/>
    </xf>
    <xf numFmtId="0" fontId="0" fillId="7" borderId="8" xfId="0" applyFill="1" applyBorder="1" applyAlignment="1" applyProtection="1">
      <alignment horizontal="center" vertical="center" wrapText="1"/>
    </xf>
    <xf numFmtId="3" fontId="0" fillId="0" borderId="0" xfId="0" applyNumberFormat="1"/>
    <xf numFmtId="0" fontId="1" fillId="0" borderId="0" xfId="0" applyFont="1"/>
    <xf numFmtId="0" fontId="1" fillId="9" borderId="0" xfId="0" applyFont="1" applyFill="1"/>
    <xf numFmtId="1" fontId="0" fillId="0" borderId="0" xfId="0" applyNumberFormat="1"/>
    <xf numFmtId="0" fontId="0" fillId="0" borderId="0" xfId="0" applyNumberFormat="1"/>
    <xf numFmtId="14" fontId="0" fillId="0" borderId="0" xfId="0" applyNumberFormat="1"/>
    <xf numFmtId="0" fontId="15" fillId="0" borderId="0" xfId="1"/>
    <xf numFmtId="0" fontId="7" fillId="0" borderId="0" xfId="0" applyFont="1" applyAlignment="1">
      <alignment horizontal="center" vertical="center"/>
    </xf>
    <xf numFmtId="0" fontId="6" fillId="0" borderId="0" xfId="0" applyFont="1" applyAlignment="1">
      <alignment horizontal="center"/>
    </xf>
    <xf numFmtId="0" fontId="6" fillId="0" borderId="0" xfId="0" applyFont="1" applyAlignment="1" applyProtection="1">
      <alignment horizontal="center"/>
      <protection locked="0"/>
    </xf>
    <xf numFmtId="14"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top"/>
    </xf>
    <xf numFmtId="14" fontId="6" fillId="0" borderId="0" xfId="0" applyNumberFormat="1" applyFont="1" applyAlignment="1">
      <alignment horizontal="left" vertical="top"/>
    </xf>
    <xf numFmtId="0" fontId="6" fillId="0" borderId="0" xfId="0" applyFont="1" applyAlignment="1">
      <alignment horizontal="left" vertical="center"/>
    </xf>
    <xf numFmtId="0" fontId="10"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justify" vertical="top" wrapText="1"/>
    </xf>
    <xf numFmtId="0" fontId="7" fillId="0" borderId="0" xfId="0" applyFont="1" applyAlignment="1">
      <alignment horizontal="right"/>
    </xf>
    <xf numFmtId="0" fontId="9" fillId="0" borderId="0" xfId="0" applyFont="1" applyAlignment="1">
      <alignment horizontal="left" vertical="top" wrapText="1"/>
    </xf>
    <xf numFmtId="0" fontId="9" fillId="0" borderId="0" xfId="0" applyFont="1" applyAlignment="1">
      <alignment horizontal="justify" vertical="top" wrapText="1"/>
    </xf>
    <xf numFmtId="0" fontId="2" fillId="0" borderId="0" xfId="0" applyFont="1" applyAlignment="1">
      <alignment horizontal="center" vertical="center"/>
    </xf>
    <xf numFmtId="0" fontId="12" fillId="0" borderId="13" xfId="0" applyFont="1" applyBorder="1" applyAlignment="1" applyProtection="1">
      <alignment horizontal="left"/>
    </xf>
    <xf numFmtId="0" fontId="12" fillId="0" borderId="14" xfId="0" applyFont="1" applyBorder="1" applyAlignment="1" applyProtection="1">
      <alignment horizontal="left"/>
    </xf>
    <xf numFmtId="0" fontId="12" fillId="0" borderId="15" xfId="0" applyFont="1" applyBorder="1" applyAlignment="1" applyProtection="1">
      <alignment horizontal="left"/>
    </xf>
    <xf numFmtId="0" fontId="0" fillId="4" borderId="4" xfId="0" applyFill="1" applyBorder="1" applyAlignment="1" applyProtection="1">
      <alignment horizontal="left" vertical="top" wrapText="1"/>
    </xf>
    <xf numFmtId="0" fontId="0" fillId="3" borderId="3"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8" xfId="0" applyFont="1" applyFill="1" applyBorder="1" applyAlignment="1" applyProtection="1">
      <alignment horizontal="center" wrapText="1"/>
    </xf>
    <xf numFmtId="0" fontId="0" fillId="3" borderId="3" xfId="0" applyFont="1" applyFill="1" applyBorder="1" applyAlignment="1" applyProtection="1">
      <alignment horizontal="center" wrapText="1"/>
    </xf>
    <xf numFmtId="0" fontId="12" fillId="0" borderId="4" xfId="0" applyFont="1" applyBorder="1" applyAlignment="1" applyProtection="1">
      <alignment horizontal="left"/>
    </xf>
    <xf numFmtId="0" fontId="12" fillId="0" borderId="0" xfId="0" applyFont="1" applyBorder="1" applyAlignment="1" applyProtection="1">
      <alignment horizontal="left"/>
    </xf>
    <xf numFmtId="0" fontId="12" fillId="0" borderId="12" xfId="0" applyFont="1" applyBorder="1" applyAlignment="1" applyProtection="1">
      <alignment horizontal="left"/>
    </xf>
    <xf numFmtId="0" fontId="11" fillId="0" borderId="1" xfId="0" applyNumberFormat="1" applyFont="1" applyBorder="1" applyAlignment="1" applyProtection="1">
      <alignment horizontal="left" vertical="center"/>
      <protection locked="0"/>
    </xf>
    <xf numFmtId="0" fontId="1" fillId="3" borderId="1" xfId="0" applyFont="1" applyFill="1" applyBorder="1" applyAlignment="1" applyProtection="1">
      <alignment horizontal="left"/>
    </xf>
    <xf numFmtId="0" fontId="1" fillId="2" borderId="1" xfId="0" applyFont="1" applyFill="1" applyBorder="1" applyAlignment="1" applyProtection="1">
      <alignment horizontal="left" vertical="center" wrapText="1"/>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2"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0" fillId="3" borderId="5" xfId="0" applyFont="1" applyFill="1" applyBorder="1" applyAlignment="1" applyProtection="1">
      <alignment horizontal="center"/>
    </xf>
    <xf numFmtId="0" fontId="0" fillId="3" borderId="6" xfId="0" applyFont="1" applyFill="1" applyBorder="1" applyAlignment="1" applyProtection="1">
      <alignment horizontal="center"/>
    </xf>
    <xf numFmtId="0" fontId="0" fillId="3" borderId="7" xfId="0" applyFont="1" applyFill="1" applyBorder="1" applyAlignment="1" applyProtection="1">
      <alignment horizontal="center"/>
    </xf>
    <xf numFmtId="0" fontId="1" fillId="3" borderId="8" xfId="0" applyFont="1" applyFill="1" applyBorder="1" applyAlignment="1" applyProtection="1">
      <alignment horizontal="center" wrapText="1"/>
    </xf>
    <xf numFmtId="0" fontId="1" fillId="3" borderId="3" xfId="0" applyFont="1" applyFill="1" applyBorder="1" applyAlignment="1" applyProtection="1">
      <alignment horizontal="center" wrapText="1"/>
    </xf>
    <xf numFmtId="0" fontId="12" fillId="0" borderId="13" xfId="0" applyFont="1" applyBorder="1" applyAlignment="1" applyProtection="1">
      <alignment horizontal="left" wrapText="1"/>
    </xf>
    <xf numFmtId="0" fontId="12" fillId="0" borderId="14" xfId="0" applyFont="1" applyBorder="1" applyAlignment="1" applyProtection="1">
      <alignment horizontal="left" wrapText="1"/>
    </xf>
    <xf numFmtId="0" fontId="12" fillId="0" borderId="15" xfId="0" applyFont="1" applyBorder="1" applyAlignment="1" applyProtection="1">
      <alignment horizontal="left" wrapText="1"/>
    </xf>
    <xf numFmtId="0" fontId="0" fillId="3" borderId="8" xfId="0" applyFill="1" applyBorder="1" applyAlignment="1" applyProtection="1">
      <alignment horizontal="center" wrapText="1"/>
    </xf>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5" xfId="0" applyFill="1" applyBorder="1" applyAlignment="1" applyProtection="1">
      <alignment horizontal="center" wrapText="1"/>
    </xf>
    <xf numFmtId="0" fontId="0" fillId="3" borderId="7" xfId="0"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7" xfId="0" applyFont="1" applyFill="1" applyBorder="1" applyAlignment="1" applyProtection="1">
      <alignment horizontal="center" wrapText="1"/>
    </xf>
    <xf numFmtId="0" fontId="0" fillId="3" borderId="8" xfId="0" applyFill="1" applyBorder="1" applyAlignment="1" applyProtection="1">
      <alignment horizontal="left" vertical="center" wrapText="1"/>
    </xf>
    <xf numFmtId="0" fontId="0" fillId="3" borderId="2" xfId="0" applyFill="1" applyBorder="1" applyAlignment="1" applyProtection="1">
      <alignment horizontal="left" vertical="center" wrapText="1"/>
    </xf>
    <xf numFmtId="0" fontId="0" fillId="3" borderId="1" xfId="0" applyFill="1" applyBorder="1" applyAlignment="1" applyProtection="1">
      <alignment horizontal="center" vertical="center" wrapText="1"/>
    </xf>
    <xf numFmtId="0" fontId="13" fillId="0" borderId="10" xfId="0" applyFont="1" applyBorder="1" applyAlignment="1" applyProtection="1">
      <alignment horizontal="center" vertical="center"/>
    </xf>
    <xf numFmtId="0" fontId="0" fillId="3" borderId="9"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1" fillId="3" borderId="6" xfId="0" applyFont="1" applyFill="1" applyBorder="1" applyAlignment="1" applyProtection="1">
      <alignment horizontal="center" wrapText="1"/>
    </xf>
    <xf numFmtId="0" fontId="0" fillId="3" borderId="1" xfId="0" applyFill="1" applyBorder="1" applyAlignment="1" applyProtection="1">
      <alignment horizontal="left" vertical="center" wrapText="1"/>
    </xf>
    <xf numFmtId="0" fontId="12" fillId="0" borderId="4"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12" xfId="0" applyFont="1" applyBorder="1" applyAlignment="1" applyProtection="1">
      <alignment horizontal="left" wrapText="1"/>
    </xf>
    <xf numFmtId="0" fontId="1" fillId="3" borderId="1" xfId="0" applyFont="1" applyFill="1" applyBorder="1" applyAlignment="1">
      <alignment horizontal="left"/>
    </xf>
    <xf numFmtId="0" fontId="12" fillId="0" borderId="5" xfId="0" applyFont="1" applyBorder="1" applyAlignment="1" applyProtection="1">
      <alignment horizontal="left"/>
    </xf>
    <xf numFmtId="0" fontId="12" fillId="0" borderId="7" xfId="0" applyFont="1" applyBorder="1" applyAlignment="1" applyProtection="1">
      <alignment horizontal="left"/>
    </xf>
    <xf numFmtId="0" fontId="12" fillId="0" borderId="9" xfId="0" applyFont="1" applyBorder="1" applyAlignment="1" applyProtection="1">
      <alignment horizontal="left" vertical="top" wrapText="1"/>
    </xf>
    <xf numFmtId="0" fontId="12" fillId="0" borderId="11"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13" xfId="0" applyFont="1" applyBorder="1" applyAlignment="1" applyProtection="1">
      <alignment horizontal="left" vertical="top" wrapText="1"/>
    </xf>
    <xf numFmtId="0" fontId="12" fillId="0" borderId="15" xfId="0" applyFont="1" applyBorder="1" applyAlignment="1" applyProtection="1">
      <alignment horizontal="left" vertical="top" wrapText="1"/>
    </xf>
    <xf numFmtId="0" fontId="0" fillId="3" borderId="5"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5" xfId="0" applyFill="1" applyBorder="1" applyAlignment="1" applyProtection="1">
      <alignment horizontal="left" wrapText="1"/>
    </xf>
    <xf numFmtId="0" fontId="0" fillId="3" borderId="7" xfId="0" applyFill="1" applyBorder="1" applyAlignment="1" applyProtection="1">
      <alignment horizontal="left" wrapText="1"/>
    </xf>
    <xf numFmtId="0" fontId="0" fillId="4" borderId="0" xfId="0" applyFill="1" applyAlignment="1">
      <alignment horizontal="left" vertical="top" wrapText="1"/>
    </xf>
    <xf numFmtId="0" fontId="1" fillId="3" borderId="5" xfId="0" applyFont="1" applyFill="1" applyBorder="1" applyAlignment="1" applyProtection="1">
      <alignment horizontal="left" wrapText="1"/>
    </xf>
    <xf numFmtId="0" fontId="1" fillId="3" borderId="7" xfId="0" applyFont="1" applyFill="1" applyBorder="1" applyAlignment="1" applyProtection="1">
      <alignment horizontal="left" wrapText="1"/>
    </xf>
    <xf numFmtId="0" fontId="0" fillId="4" borderId="4" xfId="0" applyFill="1" applyBorder="1" applyAlignment="1">
      <alignment horizontal="left" vertical="top" wrapText="1"/>
    </xf>
    <xf numFmtId="0" fontId="0" fillId="3" borderId="1" xfId="0" applyFill="1" applyBorder="1" applyAlignment="1" applyProtection="1">
      <alignment horizontal="center" vertical="center"/>
    </xf>
    <xf numFmtId="0" fontId="0" fillId="3" borderId="5" xfId="0" applyFill="1" applyBorder="1" applyAlignment="1" applyProtection="1">
      <alignment horizontal="left" vertical="center"/>
    </xf>
    <xf numFmtId="0" fontId="0" fillId="3" borderId="6"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9" xfId="0" applyFill="1" applyBorder="1" applyAlignment="1" applyProtection="1">
      <alignment horizontal="left" vertical="center"/>
    </xf>
    <xf numFmtId="0" fontId="0" fillId="3" borderId="10" xfId="0" applyFill="1" applyBorder="1" applyAlignment="1" applyProtection="1">
      <alignment horizontal="left" vertical="center"/>
    </xf>
    <xf numFmtId="0" fontId="0" fillId="3" borderId="11" xfId="0" applyFill="1" applyBorder="1" applyAlignment="1" applyProtection="1">
      <alignment horizontal="left" vertical="center"/>
    </xf>
    <xf numFmtId="0" fontId="1" fillId="3" borderId="5" xfId="0" applyFont="1" applyFill="1" applyBorder="1" applyAlignment="1" applyProtection="1">
      <alignment horizontal="right"/>
    </xf>
    <xf numFmtId="0" fontId="1" fillId="3" borderId="6" xfId="0" applyFont="1" applyFill="1" applyBorder="1" applyAlignment="1" applyProtection="1">
      <alignment horizontal="right"/>
    </xf>
    <xf numFmtId="0" fontId="1" fillId="3" borderId="7" xfId="0" applyFont="1" applyFill="1" applyBorder="1" applyAlignment="1" applyProtection="1">
      <alignment horizontal="right"/>
    </xf>
    <xf numFmtId="3" fontId="1" fillId="5" borderId="6" xfId="0" applyNumberFormat="1" applyFont="1" applyFill="1" applyBorder="1" applyAlignment="1" applyProtection="1">
      <alignment horizontal="right"/>
    </xf>
    <xf numFmtId="3" fontId="1" fillId="5" borderId="7" xfId="0" applyNumberFormat="1" applyFont="1" applyFill="1" applyBorder="1" applyAlignment="1" applyProtection="1">
      <alignment horizontal="right"/>
    </xf>
    <xf numFmtId="0" fontId="1" fillId="2" borderId="0"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3" borderId="1" xfId="0" applyFont="1" applyFill="1" applyBorder="1" applyAlignment="1" applyProtection="1">
      <alignment horizontal="center" wrapText="1"/>
    </xf>
    <xf numFmtId="0" fontId="0" fillId="3" borderId="5" xfId="0" applyFill="1" applyBorder="1" applyAlignment="1" applyProtection="1">
      <alignment horizontal="center"/>
    </xf>
    <xf numFmtId="0" fontId="0" fillId="3" borderId="7" xfId="0" applyFill="1" applyBorder="1" applyAlignment="1" applyProtection="1">
      <alignment horizontal="center"/>
    </xf>
    <xf numFmtId="0" fontId="0" fillId="3" borderId="8" xfId="0" applyFill="1" applyBorder="1" applyAlignment="1" applyProtection="1">
      <alignment horizontal="center"/>
    </xf>
    <xf numFmtId="0" fontId="0" fillId="3" borderId="3" xfId="0" applyFill="1" applyBorder="1" applyAlignment="1" applyProtection="1">
      <alignment horizontal="center"/>
    </xf>
    <xf numFmtId="0" fontId="1" fillId="3" borderId="1" xfId="0" applyFont="1" applyFill="1" applyBorder="1" applyAlignment="1" applyProtection="1">
      <alignment horizontal="center"/>
    </xf>
    <xf numFmtId="0" fontId="1" fillId="3" borderId="8" xfId="0" applyFont="1" applyFill="1" applyBorder="1" applyAlignment="1" applyProtection="1">
      <alignment horizontal="center"/>
    </xf>
    <xf numFmtId="0" fontId="12" fillId="0" borderId="6" xfId="0" applyFont="1" applyBorder="1" applyAlignment="1" applyProtection="1">
      <alignment horizontal="left"/>
    </xf>
    <xf numFmtId="0" fontId="0" fillId="3" borderId="3" xfId="0" applyFill="1" applyBorder="1" applyAlignment="1" applyProtection="1">
      <alignment horizontal="left" vertical="center" wrapText="1"/>
    </xf>
    <xf numFmtId="0" fontId="0" fillId="3" borderId="5" xfId="0"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0" fillId="4" borderId="0" xfId="0" applyFont="1" applyFill="1" applyAlignment="1" applyProtection="1">
      <alignment horizontal="left" vertical="top" wrapText="1"/>
    </xf>
    <xf numFmtId="0" fontId="1" fillId="3" borderId="1" xfId="0" applyFont="1" applyFill="1" applyBorder="1" applyAlignment="1" applyProtection="1">
      <alignment horizontal="right"/>
    </xf>
    <xf numFmtId="0" fontId="1" fillId="2" borderId="4"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3" fontId="1" fillId="5" borderId="10" xfId="0" applyNumberFormat="1" applyFont="1" applyFill="1" applyBorder="1" applyAlignment="1" applyProtection="1">
      <alignment horizontal="right"/>
    </xf>
    <xf numFmtId="0" fontId="1" fillId="3" borderId="9"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12" fillId="0" borderId="5" xfId="0" applyFont="1" applyBorder="1" applyAlignment="1" applyProtection="1">
      <alignment horizontal="left" wrapText="1"/>
    </xf>
    <xf numFmtId="0" fontId="12" fillId="0" borderId="6" xfId="0" applyFont="1" applyBorder="1" applyAlignment="1" applyProtection="1">
      <alignment horizontal="left" wrapText="1"/>
    </xf>
    <xf numFmtId="0" fontId="12" fillId="0" borderId="7" xfId="0" applyFont="1" applyBorder="1" applyAlignment="1" applyProtection="1">
      <alignment horizontal="left" wrapText="1"/>
    </xf>
    <xf numFmtId="0" fontId="1" fillId="3" borderId="1" xfId="0" applyFont="1" applyFill="1" applyBorder="1" applyAlignment="1" applyProtection="1">
      <alignment horizontal="right" vertical="center" wrapText="1"/>
    </xf>
    <xf numFmtId="0" fontId="0" fillId="3" borderId="1" xfId="0"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2" fillId="0" borderId="13" xfId="0" applyFont="1" applyFill="1" applyBorder="1" applyAlignment="1" applyProtection="1">
      <alignment horizontal="left" vertical="top" wrapText="1"/>
    </xf>
    <xf numFmtId="0" fontId="12" fillId="0" borderId="14" xfId="0" applyFont="1" applyFill="1" applyBorder="1" applyAlignment="1" applyProtection="1">
      <alignment horizontal="left" vertical="top" wrapText="1"/>
    </xf>
    <xf numFmtId="0" fontId="12" fillId="0" borderId="15"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2" fillId="0" borderId="11" xfId="0"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12" xfId="0" applyFont="1" applyFill="1" applyBorder="1" applyAlignment="1" applyProtection="1">
      <alignment horizontal="left" vertical="top" wrapText="1"/>
    </xf>
    <xf numFmtId="0" fontId="0" fillId="7" borderId="5" xfId="0" applyFill="1" applyBorder="1" applyAlignment="1" applyProtection="1">
      <alignment horizontal="left" vertical="center"/>
    </xf>
    <xf numFmtId="0" fontId="0" fillId="7" borderId="6" xfId="0" applyFill="1" applyBorder="1" applyAlignment="1" applyProtection="1">
      <alignment horizontal="left" vertical="center"/>
    </xf>
    <xf numFmtId="0" fontId="0" fillId="7" borderId="7" xfId="0" applyFill="1" applyBorder="1" applyAlignment="1" applyProtection="1">
      <alignment horizontal="left" vertical="center"/>
    </xf>
    <xf numFmtId="0" fontId="1" fillId="7" borderId="5" xfId="0" applyFont="1" applyFill="1" applyBorder="1" applyAlignment="1" applyProtection="1">
      <alignment horizontal="right"/>
    </xf>
    <xf numFmtId="0" fontId="1" fillId="7" borderId="6" xfId="0" applyFont="1" applyFill="1" applyBorder="1" applyAlignment="1" applyProtection="1">
      <alignment horizontal="right"/>
    </xf>
    <xf numFmtId="0" fontId="1" fillId="7" borderId="7" xfId="0" applyFont="1" applyFill="1" applyBorder="1" applyAlignment="1" applyProtection="1">
      <alignment horizontal="right"/>
    </xf>
    <xf numFmtId="3" fontId="1" fillId="5" borderId="1" xfId="0" applyNumberFormat="1" applyFont="1" applyFill="1" applyBorder="1" applyAlignment="1" applyProtection="1">
      <alignment horizontal="right"/>
    </xf>
    <xf numFmtId="0" fontId="1" fillId="7" borderId="1" xfId="0" applyFont="1" applyFill="1" applyBorder="1" applyAlignment="1">
      <alignment horizontal="left"/>
    </xf>
    <xf numFmtId="0" fontId="1" fillId="8" borderId="4" xfId="0" applyFont="1" applyFill="1" applyBorder="1" applyAlignment="1">
      <alignment horizontal="left" vertical="top" wrapText="1"/>
    </xf>
    <xf numFmtId="0" fontId="0" fillId="7" borderId="1" xfId="0" applyFill="1" applyBorder="1" applyAlignment="1" applyProtection="1">
      <alignment horizontal="left" vertical="center" wrapText="1"/>
    </xf>
    <xf numFmtId="0" fontId="0" fillId="7" borderId="1" xfId="0" applyFill="1" applyBorder="1" applyAlignment="1" applyProtection="1">
      <alignment horizontal="center" vertical="center" wrapText="1"/>
    </xf>
    <xf numFmtId="0" fontId="0" fillId="7" borderId="1" xfId="0" applyFill="1" applyBorder="1" applyAlignment="1" applyProtection="1">
      <alignment horizontal="center" vertical="center"/>
    </xf>
    <xf numFmtId="0" fontId="1" fillId="7" borderId="1" xfId="0" applyFont="1" applyFill="1" applyBorder="1" applyAlignment="1" applyProtection="1">
      <alignment horizontal="center" wrapText="1"/>
    </xf>
    <xf numFmtId="0" fontId="1" fillId="7" borderId="8" xfId="0" applyFont="1" applyFill="1" applyBorder="1" applyAlignment="1" applyProtection="1">
      <alignment horizontal="center" wrapText="1"/>
    </xf>
    <xf numFmtId="0" fontId="1" fillId="7" borderId="1" xfId="0" applyFont="1" applyFill="1" applyBorder="1" applyAlignment="1" applyProtection="1">
      <alignment horizontal="center"/>
    </xf>
    <xf numFmtId="0" fontId="1" fillId="7" borderId="8" xfId="0" applyFont="1" applyFill="1" applyBorder="1" applyAlignment="1" applyProtection="1">
      <alignment horizontal="center"/>
    </xf>
    <xf numFmtId="0" fontId="0" fillId="7" borderId="8" xfId="0" applyFill="1" applyBorder="1" applyAlignment="1" applyProtection="1">
      <alignment horizontal="center"/>
    </xf>
    <xf numFmtId="0" fontId="0" fillId="7" borderId="3" xfId="0" applyFill="1" applyBorder="1" applyAlignment="1" applyProtection="1">
      <alignment horizontal="center"/>
    </xf>
    <xf numFmtId="0" fontId="0" fillId="7" borderId="5" xfId="0" applyFill="1" applyBorder="1" applyAlignment="1" applyProtection="1">
      <alignment horizontal="center"/>
    </xf>
    <xf numFmtId="0" fontId="0" fillId="7" borderId="7" xfId="0" applyFill="1" applyBorder="1" applyAlignment="1" applyProtection="1">
      <alignment horizont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hyperlink" Target="http://www.kutuphane.gov.tr/" TargetMode="External"/><Relationship Id="rId1" Type="http://schemas.openxmlformats.org/officeDocument/2006/relationships/hyperlink" Target="mailto:bilgi@kutuphane.gov.t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topLeftCell="A19" zoomScaleNormal="100" zoomScaleSheetLayoutView="100" workbookViewId="0">
      <selection activeCell="E37" sqref="E37"/>
    </sheetView>
  </sheetViews>
  <sheetFormatPr defaultRowHeight="15" x14ac:dyDescent="0.25"/>
  <cols>
    <col min="7" max="7" width="4.42578125" customWidth="1"/>
    <col min="8" max="8" width="8.5703125" customWidth="1"/>
    <col min="9" max="9" width="14.85546875" customWidth="1"/>
  </cols>
  <sheetData>
    <row r="1" spans="1:9" x14ac:dyDescent="0.25">
      <c r="A1" s="69" t="s">
        <v>0</v>
      </c>
      <c r="B1" s="69"/>
      <c r="C1" s="4"/>
      <c r="D1" s="4"/>
      <c r="E1" s="4"/>
      <c r="F1" s="69" t="s">
        <v>1</v>
      </c>
      <c r="G1" s="69"/>
      <c r="H1" s="69"/>
      <c r="I1" s="69"/>
    </row>
    <row r="2" spans="1:9" x14ac:dyDescent="0.25">
      <c r="A2" s="69" t="s">
        <v>2</v>
      </c>
      <c r="B2" s="69"/>
      <c r="C2" s="4"/>
      <c r="D2" s="4"/>
      <c r="E2" s="4"/>
      <c r="F2" s="69" t="s">
        <v>3</v>
      </c>
      <c r="G2" s="69"/>
      <c r="H2" s="69"/>
      <c r="I2" s="69"/>
    </row>
    <row r="3" spans="1:9" x14ac:dyDescent="0.25">
      <c r="A3" s="69" t="s">
        <v>4</v>
      </c>
      <c r="B3" s="69"/>
      <c r="C3" s="4"/>
      <c r="D3" s="4"/>
      <c r="E3" s="4"/>
      <c r="F3" s="69" t="s">
        <v>5</v>
      </c>
      <c r="G3" s="69"/>
      <c r="H3" s="69"/>
      <c r="I3" s="69"/>
    </row>
    <row r="4" spans="1:9" x14ac:dyDescent="0.25">
      <c r="A4" s="5" t="s">
        <v>6</v>
      </c>
      <c r="B4" s="4"/>
      <c r="C4" s="4"/>
      <c r="D4" s="4"/>
      <c r="E4" s="4"/>
      <c r="F4" s="4"/>
      <c r="G4" s="4"/>
      <c r="H4" s="4"/>
      <c r="I4" s="4"/>
    </row>
    <row r="5" spans="1:9" ht="18" x14ac:dyDescent="0.25">
      <c r="A5" s="6"/>
      <c r="B5" s="4"/>
      <c r="C5" s="4"/>
      <c r="D5" s="4"/>
      <c r="E5" s="4"/>
      <c r="F5" s="4"/>
      <c r="G5" s="4"/>
      <c r="H5" s="4"/>
      <c r="I5" s="4"/>
    </row>
    <row r="6" spans="1:9" ht="18" x14ac:dyDescent="0.25">
      <c r="A6" s="64" t="s">
        <v>7</v>
      </c>
      <c r="B6" s="64"/>
      <c r="C6" s="64"/>
      <c r="D6" s="64"/>
      <c r="E6" s="64"/>
      <c r="F6" s="64"/>
      <c r="G6" s="64"/>
      <c r="H6" s="64"/>
      <c r="I6" s="64"/>
    </row>
    <row r="7" spans="1:9" x14ac:dyDescent="0.25">
      <c r="A7" s="7"/>
      <c r="B7" s="4"/>
      <c r="C7" s="4"/>
      <c r="D7" s="4"/>
      <c r="E7" s="4"/>
      <c r="F7" s="4"/>
      <c r="G7" s="4"/>
      <c r="H7" s="4"/>
      <c r="I7" s="4"/>
    </row>
    <row r="8" spans="1:9" x14ac:dyDescent="0.25">
      <c r="A8" s="4"/>
      <c r="B8" s="4"/>
      <c r="C8" s="4"/>
      <c r="D8" s="4"/>
      <c r="E8" s="4"/>
      <c r="F8" s="4"/>
      <c r="G8" s="66" t="s">
        <v>8</v>
      </c>
      <c r="H8" s="66"/>
      <c r="I8" s="8" t="str">
        <f>Sistem!B10</f>
        <v>2018 2. Dönem</v>
      </c>
    </row>
    <row r="9" spans="1:9" x14ac:dyDescent="0.25">
      <c r="A9" s="4"/>
      <c r="B9" s="4"/>
      <c r="C9" s="4"/>
      <c r="D9" s="4"/>
      <c r="E9" s="4"/>
      <c r="F9" s="4"/>
      <c r="G9" s="4"/>
      <c r="H9" s="4"/>
      <c r="I9" s="4"/>
    </row>
    <row r="10" spans="1:9" ht="60" customHeight="1" x14ac:dyDescent="0.25">
      <c r="A10" s="65" t="s">
        <v>9</v>
      </c>
      <c r="B10" s="65"/>
      <c r="C10" s="65"/>
      <c r="D10" s="65"/>
      <c r="E10" s="65"/>
      <c r="F10" s="65"/>
      <c r="G10" s="65"/>
      <c r="H10" s="65"/>
      <c r="I10" s="65"/>
    </row>
    <row r="11" spans="1:9" x14ac:dyDescent="0.25">
      <c r="A11" s="9"/>
      <c r="B11" s="4"/>
      <c r="C11" s="4"/>
      <c r="D11" s="4"/>
      <c r="E11" s="4"/>
      <c r="F11" s="4"/>
      <c r="G11" s="4"/>
      <c r="H11" s="4"/>
      <c r="I11" s="4"/>
    </row>
    <row r="12" spans="1:9" ht="15" customHeight="1" x14ac:dyDescent="0.25">
      <c r="A12" s="67" t="s">
        <v>10</v>
      </c>
      <c r="B12" s="67"/>
      <c r="C12" s="67"/>
      <c r="D12" s="67"/>
      <c r="E12" s="67"/>
      <c r="F12" s="67"/>
      <c r="G12" s="67"/>
      <c r="H12" s="68" t="str">
        <f>Sistem!B26</f>
        <v>1 Temmuz - 31 Aralık</v>
      </c>
      <c r="I12" s="68"/>
    </row>
    <row r="13" spans="1:9" ht="30" customHeight="1" x14ac:dyDescent="0.25">
      <c r="A13" s="65" t="s">
        <v>11</v>
      </c>
      <c r="B13" s="65"/>
      <c r="C13" s="65"/>
      <c r="D13" s="65"/>
      <c r="E13" s="65"/>
      <c r="F13" s="65"/>
      <c r="G13" s="65"/>
      <c r="H13" s="65"/>
      <c r="I13" s="65"/>
    </row>
    <row r="14" spans="1:9" x14ac:dyDescent="0.25">
      <c r="A14" s="10"/>
      <c r="B14" s="4"/>
      <c r="C14" s="4"/>
      <c r="D14" s="4"/>
      <c r="E14" s="4"/>
      <c r="F14" s="4"/>
      <c r="G14" s="4"/>
      <c r="H14" s="4"/>
      <c r="I14" s="4"/>
    </row>
    <row r="15" spans="1:9" x14ac:dyDescent="0.25">
      <c r="A15" s="63" t="s">
        <v>12</v>
      </c>
      <c r="B15" s="63"/>
      <c r="C15" s="63"/>
      <c r="D15" s="63"/>
      <c r="E15" s="63"/>
      <c r="F15" s="63"/>
      <c r="G15" s="63"/>
      <c r="H15" s="63"/>
      <c r="I15" s="63"/>
    </row>
    <row r="16" spans="1:9" x14ac:dyDescent="0.25">
      <c r="A16" s="60" t="s">
        <v>13</v>
      </c>
      <c r="B16" s="60"/>
      <c r="C16" s="60" t="str">
        <f>Sistem!B21</f>
        <v>Samsun</v>
      </c>
      <c r="D16" s="60"/>
      <c r="E16" s="60"/>
      <c r="F16" s="60"/>
      <c r="G16" s="60"/>
      <c r="H16" s="60"/>
      <c r="I16" s="4"/>
    </row>
    <row r="17" spans="1:9" x14ac:dyDescent="0.25">
      <c r="A17" s="60" t="s">
        <v>14</v>
      </c>
      <c r="B17" s="60"/>
      <c r="C17" s="60" t="str">
        <f>Sistem!B22</f>
        <v>Ladik</v>
      </c>
      <c r="D17" s="60"/>
      <c r="E17" s="60"/>
      <c r="F17" s="60"/>
      <c r="G17" s="60"/>
      <c r="H17" s="60"/>
      <c r="I17" s="4"/>
    </row>
    <row r="18" spans="1:9" x14ac:dyDescent="0.25">
      <c r="A18" s="60" t="s">
        <v>15</v>
      </c>
      <c r="B18" s="60"/>
      <c r="C18" s="60" t="str">
        <f>Sistem!B25</f>
        <v xml:space="preserve"> / </v>
      </c>
      <c r="D18" s="60"/>
      <c r="E18" s="60"/>
      <c r="F18" s="60"/>
      <c r="G18" s="60"/>
      <c r="H18" s="60"/>
      <c r="I18" s="4"/>
    </row>
    <row r="19" spans="1:9" x14ac:dyDescent="0.25">
      <c r="A19" s="10"/>
      <c r="B19" s="4"/>
      <c r="C19" s="4"/>
      <c r="D19" s="4"/>
      <c r="E19" s="4"/>
      <c r="F19" s="4"/>
      <c r="G19" s="4"/>
      <c r="H19" s="4"/>
      <c r="I19" s="4"/>
    </row>
    <row r="20" spans="1:9" x14ac:dyDescent="0.25">
      <c r="A20" s="63" t="s">
        <v>16</v>
      </c>
      <c r="B20" s="63"/>
      <c r="C20" s="63"/>
      <c r="D20" s="63"/>
      <c r="E20" s="63"/>
      <c r="F20" s="63"/>
      <c r="G20" s="63"/>
      <c r="H20" s="63"/>
      <c r="I20" s="63"/>
    </row>
    <row r="21" spans="1:9" x14ac:dyDescent="0.25">
      <c r="A21" s="60" t="s">
        <v>17</v>
      </c>
      <c r="B21" s="60"/>
      <c r="C21" s="60" t="str">
        <f>Sistem!B1</f>
        <v>Ladik Atatürk İlçe Halk Kütüphanesi</v>
      </c>
      <c r="D21" s="60"/>
      <c r="E21" s="60"/>
      <c r="F21" s="60"/>
      <c r="G21" s="60"/>
      <c r="H21" s="60"/>
      <c r="I21" s="60"/>
    </row>
    <row r="22" spans="1:9" x14ac:dyDescent="0.25">
      <c r="A22" s="60" t="s">
        <v>18</v>
      </c>
      <c r="B22" s="60"/>
      <c r="C22" s="60" t="str">
        <f>Sistem!B11</f>
        <v>YENİ CAMİ MAH.KANUNİ SULTAN SÜLEYMAN SOKAK NO:2 LADİK/ SAMSUN</v>
      </c>
      <c r="D22" s="60"/>
      <c r="E22" s="60"/>
      <c r="F22" s="60"/>
      <c r="G22" s="60"/>
      <c r="H22" s="60"/>
      <c r="I22" s="60"/>
    </row>
    <row r="23" spans="1:9" x14ac:dyDescent="0.25">
      <c r="A23" s="60" t="s">
        <v>19</v>
      </c>
      <c r="B23" s="60"/>
      <c r="C23" s="61">
        <f>Sistem!B12</f>
        <v>29784</v>
      </c>
      <c r="D23" s="61"/>
      <c r="E23" s="61"/>
      <c r="F23" s="61"/>
      <c r="G23" s="61"/>
      <c r="H23" s="61"/>
      <c r="I23" s="61"/>
    </row>
    <row r="24" spans="1:9" x14ac:dyDescent="0.25">
      <c r="A24" s="60" t="s">
        <v>20</v>
      </c>
      <c r="B24" s="60"/>
      <c r="C24" s="60" t="str">
        <f>Sistem!B13</f>
        <v>(362) 771-4420</v>
      </c>
      <c r="D24" s="60"/>
      <c r="E24" s="60"/>
      <c r="F24" s="60"/>
      <c r="G24" s="60"/>
      <c r="H24" s="60"/>
      <c r="I24" s="60"/>
    </row>
    <row r="25" spans="1:9" x14ac:dyDescent="0.25">
      <c r="A25" s="60" t="s">
        <v>21</v>
      </c>
      <c r="B25" s="60"/>
      <c r="C25" s="60" t="str">
        <f>Sistem!B14</f>
        <v>(362) 771-4420</v>
      </c>
      <c r="D25" s="60"/>
      <c r="E25" s="60"/>
      <c r="F25" s="60"/>
      <c r="G25" s="60"/>
      <c r="H25" s="60"/>
      <c r="I25" s="60"/>
    </row>
    <row r="26" spans="1:9" x14ac:dyDescent="0.25">
      <c r="A26" s="60" t="s">
        <v>22</v>
      </c>
      <c r="B26" s="60"/>
      <c r="C26" s="60" t="str">
        <f>Sistem!B15</f>
        <v>kutuphane5503@kultur.gov.tr</v>
      </c>
      <c r="D26" s="60"/>
      <c r="E26" s="60"/>
      <c r="F26" s="60"/>
      <c r="G26" s="60"/>
      <c r="H26" s="60"/>
      <c r="I26" s="60"/>
    </row>
    <row r="27" spans="1:9" x14ac:dyDescent="0.25">
      <c r="A27" s="60" t="s">
        <v>23</v>
      </c>
      <c r="B27" s="60"/>
      <c r="C27" s="60" t="str">
        <f>Sistem!B16</f>
        <v/>
      </c>
      <c r="D27" s="60"/>
      <c r="E27" s="60"/>
      <c r="F27" s="60"/>
      <c r="G27" s="60"/>
      <c r="H27" s="60"/>
      <c r="I27" s="60"/>
    </row>
    <row r="28" spans="1:9" x14ac:dyDescent="0.25">
      <c r="A28" s="60" t="s">
        <v>24</v>
      </c>
      <c r="B28" s="60"/>
      <c r="C28" s="60" t="str">
        <f>Sistem!B19</f>
        <v>Halk Kütüphanesi / İlçe Halk Kütüphanesi</v>
      </c>
      <c r="D28" s="60"/>
      <c r="E28" s="60"/>
      <c r="F28" s="60"/>
      <c r="G28" s="60"/>
      <c r="H28" s="60"/>
      <c r="I28" s="60"/>
    </row>
    <row r="29" spans="1:9" x14ac:dyDescent="0.25">
      <c r="A29" s="62" t="s">
        <v>25</v>
      </c>
      <c r="B29" s="62"/>
      <c r="C29" s="60" t="str">
        <f>Sistem!B20</f>
        <v>Faal</v>
      </c>
      <c r="D29" s="60"/>
      <c r="E29" s="60"/>
      <c r="F29" s="60"/>
      <c r="G29" s="60"/>
      <c r="H29" s="60"/>
      <c r="I29" s="60"/>
    </row>
    <row r="30" spans="1:9" x14ac:dyDescent="0.25">
      <c r="A30" s="11"/>
      <c r="B30" s="4"/>
      <c r="C30" s="4"/>
      <c r="D30" s="4"/>
      <c r="E30" s="4"/>
      <c r="F30" s="4"/>
      <c r="G30" s="4"/>
      <c r="H30" s="4"/>
      <c r="I30" s="4"/>
    </row>
    <row r="31" spans="1:9" x14ac:dyDescent="0.25">
      <c r="A31" s="11"/>
      <c r="B31" s="4"/>
      <c r="C31" s="4"/>
      <c r="D31" s="4"/>
      <c r="E31" s="4"/>
      <c r="F31" s="4"/>
      <c r="G31" s="4"/>
      <c r="H31" s="4"/>
      <c r="I31" s="4"/>
    </row>
    <row r="32" spans="1:9" x14ac:dyDescent="0.25">
      <c r="A32" s="11"/>
      <c r="B32" s="4"/>
      <c r="C32" s="4"/>
      <c r="D32" s="4"/>
      <c r="E32" s="4"/>
      <c r="F32" s="4"/>
      <c r="G32" s="4"/>
      <c r="H32" s="4"/>
      <c r="I32" s="4"/>
    </row>
    <row r="33" spans="1:9" x14ac:dyDescent="0.25">
      <c r="A33" s="54" t="s">
        <v>26</v>
      </c>
      <c r="B33" s="54"/>
      <c r="C33" s="54"/>
      <c r="D33" s="54"/>
      <c r="E33" s="4"/>
      <c r="F33" s="54" t="s">
        <v>27</v>
      </c>
      <c r="G33" s="54"/>
      <c r="H33" s="54"/>
      <c r="I33" s="54"/>
    </row>
    <row r="34" spans="1:9" x14ac:dyDescent="0.25">
      <c r="A34" s="59" t="s">
        <v>28</v>
      </c>
      <c r="B34" s="59"/>
      <c r="C34" s="59"/>
      <c r="D34" s="59"/>
      <c r="E34" s="4"/>
      <c r="F34" s="59" t="s">
        <v>28</v>
      </c>
      <c r="G34" s="59"/>
      <c r="H34" s="59"/>
      <c r="I34" s="59"/>
    </row>
    <row r="35" spans="1:9" x14ac:dyDescent="0.25">
      <c r="A35" s="58" t="s">
        <v>29</v>
      </c>
      <c r="B35" s="58"/>
      <c r="C35" s="58"/>
      <c r="D35" s="58"/>
      <c r="E35" s="4"/>
      <c r="F35" s="56" t="s">
        <v>30</v>
      </c>
      <c r="G35" s="56"/>
      <c r="H35" s="56"/>
      <c r="I35" s="56"/>
    </row>
    <row r="36" spans="1:9" ht="15.75" customHeight="1" x14ac:dyDescent="0.25">
      <c r="A36" s="7" t="s">
        <v>31</v>
      </c>
      <c r="B36" s="57">
        <v>43467</v>
      </c>
      <c r="C36" s="58"/>
      <c r="D36" s="58"/>
      <c r="E36" s="4"/>
      <c r="F36" s="13" t="s">
        <v>31</v>
      </c>
      <c r="G36" s="56" t="s">
        <v>32</v>
      </c>
      <c r="H36" s="56"/>
      <c r="I36" s="56"/>
    </row>
    <row r="37" spans="1:9" ht="15.75" customHeight="1" x14ac:dyDescent="0.25">
      <c r="A37" s="54"/>
      <c r="B37" s="54"/>
      <c r="C37" s="54"/>
      <c r="D37" s="54"/>
      <c r="E37" s="4"/>
      <c r="F37" s="55"/>
      <c r="G37" s="55"/>
      <c r="H37" s="55"/>
      <c r="I37" s="55"/>
    </row>
    <row r="38" spans="1:9" ht="15.75" customHeight="1" x14ac:dyDescent="0.25">
      <c r="A38" s="12"/>
      <c r="B38" s="12"/>
      <c r="C38" s="12"/>
      <c r="D38" s="12"/>
      <c r="E38" s="4"/>
      <c r="F38" s="14"/>
      <c r="G38" s="14"/>
      <c r="H38" s="14"/>
      <c r="I38" s="14"/>
    </row>
    <row r="39" spans="1:9" x14ac:dyDescent="0.25">
      <c r="A39" s="15" t="s">
        <v>33</v>
      </c>
      <c r="B39" s="4"/>
      <c r="C39" s="15"/>
      <c r="D39" s="4"/>
      <c r="E39" s="4"/>
      <c r="F39" s="4"/>
      <c r="G39" s="4"/>
      <c r="H39" s="15"/>
      <c r="I39" s="4"/>
    </row>
  </sheetData>
  <sheetProtection algorithmName="SHA-512" hashValue="0jyIiuJJTrZCI64NOzBInUCH7tZJxdFRUHxpU6KAk0ipPKnUqToLVHnl3Zt/u0qcvyRc8XrYUpAer3tyCe0FMw==" saltValue="oZZ+8ebUVLhlNwixQBF6gw==" spinCount="100000" sheet="1" objects="1" scenarios="1"/>
  <mergeCells count="48">
    <mergeCell ref="A1:B1"/>
    <mergeCell ref="F1:I1"/>
    <mergeCell ref="A2:B2"/>
    <mergeCell ref="F2:I2"/>
    <mergeCell ref="A3:B3"/>
    <mergeCell ref="F3:I3"/>
    <mergeCell ref="A6:I6"/>
    <mergeCell ref="A10:I10"/>
    <mergeCell ref="A15:I15"/>
    <mergeCell ref="A16:B16"/>
    <mergeCell ref="A17:B17"/>
    <mergeCell ref="G8:H8"/>
    <mergeCell ref="A12:G12"/>
    <mergeCell ref="H12:I12"/>
    <mergeCell ref="A13:I13"/>
    <mergeCell ref="C16:H16"/>
    <mergeCell ref="C17:H17"/>
    <mergeCell ref="A28:B28"/>
    <mergeCell ref="C28:I28"/>
    <mergeCell ref="A18:B18"/>
    <mergeCell ref="A20:I20"/>
    <mergeCell ref="A21:B21"/>
    <mergeCell ref="C21:I21"/>
    <mergeCell ref="A22:B22"/>
    <mergeCell ref="C22:I22"/>
    <mergeCell ref="C18:H18"/>
    <mergeCell ref="F33:I33"/>
    <mergeCell ref="F34:I34"/>
    <mergeCell ref="F35:I35"/>
    <mergeCell ref="A33:D33"/>
    <mergeCell ref="A23:B23"/>
    <mergeCell ref="C23:I23"/>
    <mergeCell ref="A24:B24"/>
    <mergeCell ref="C24:I24"/>
    <mergeCell ref="A25:B25"/>
    <mergeCell ref="C25:I25"/>
    <mergeCell ref="A29:B29"/>
    <mergeCell ref="C29:I29"/>
    <mergeCell ref="A26:B26"/>
    <mergeCell ref="C26:I26"/>
    <mergeCell ref="A27:B27"/>
    <mergeCell ref="C27:I27"/>
    <mergeCell ref="A37:D37"/>
    <mergeCell ref="F37:I37"/>
    <mergeCell ref="G36:I36"/>
    <mergeCell ref="B36:D36"/>
    <mergeCell ref="A34:D34"/>
    <mergeCell ref="A35:D35"/>
  </mergeCells>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zoomScaleSheetLayoutView="100" workbookViewId="0">
      <selection activeCell="E7" sqref="E7"/>
    </sheetView>
  </sheetViews>
  <sheetFormatPr defaultRowHeight="15" x14ac:dyDescent="0.25"/>
  <cols>
    <col min="1" max="1" width="18" style="2" customWidth="1"/>
    <col min="2" max="2" width="24.85546875" style="2" customWidth="1"/>
    <col min="3" max="6" width="6.7109375" style="2" customWidth="1"/>
    <col min="7" max="7" width="45.7109375" style="2" customWidth="1"/>
    <col min="8" max="16384" width="9.140625" style="2"/>
  </cols>
  <sheetData>
    <row r="1" spans="1:7" s="3" customFormat="1" ht="30" customHeight="1" x14ac:dyDescent="0.25">
      <c r="A1" s="162" t="str">
        <f>Sistem!B1</f>
        <v>Ladik Atatürk İlçe Halk Kütüphanesi</v>
      </c>
      <c r="B1" s="147"/>
      <c r="C1" s="147"/>
      <c r="D1" s="147"/>
      <c r="E1" s="147"/>
      <c r="F1" s="147"/>
    </row>
    <row r="2" spans="1:7" s="3" customFormat="1" ht="15" customHeight="1" x14ac:dyDescent="0.25">
      <c r="A2" s="163" t="str">
        <f>"Tablo 9: Kayıtlı Üye Sayısı "&amp;Sistem!B27</f>
        <v>Tablo 9: Kayıtlı Üye Sayısı (2018 Yıl Sonu)</v>
      </c>
      <c r="B2" s="164"/>
      <c r="C2" s="164"/>
      <c r="D2" s="164"/>
      <c r="E2" s="164"/>
      <c r="F2" s="164"/>
    </row>
    <row r="3" spans="1:7" s="3" customFormat="1" ht="15" customHeight="1" x14ac:dyDescent="0.25">
      <c r="A3" s="166"/>
      <c r="B3" s="167"/>
      <c r="C3" s="170" t="s">
        <v>133</v>
      </c>
      <c r="D3" s="170"/>
      <c r="E3" s="170" t="s">
        <v>134</v>
      </c>
      <c r="F3" s="170"/>
      <c r="G3" s="160" t="str">
        <f>"Bu tabloda geçerli dönem "&amp;Sistem!B27&amp;" itibariyle kütüphanenizin toplam üye sayısını uygun alanlara giriniz. Buradaki değerler:
(Önceki yıllardan devreden üye sayısı + Yıl içinde kaydolan üye sayısı) = Yıllık Toplam Kayıtlı Üye Sayısı
şeklinde olacaktır."</f>
        <v>Bu tabloda geçerli dönem (2018 Yıl Sonu) itibariyle kütüphanenizin toplam üye sayısını uygun alanlara giriniz. Buradaki değerler:
(Önceki yıllardan devreden üye sayısı + Yıl içinde kaydolan üye sayısı) = Yıllık Toplam Kayıtlı Üye Sayısı
şeklinde olacaktır.</v>
      </c>
    </row>
    <row r="4" spans="1:7" x14ac:dyDescent="0.25">
      <c r="A4" s="168"/>
      <c r="B4" s="169"/>
      <c r="C4" s="36" t="s">
        <v>135</v>
      </c>
      <c r="D4" s="36" t="s">
        <v>136</v>
      </c>
      <c r="E4" s="36" t="s">
        <v>135</v>
      </c>
      <c r="F4" s="36" t="s">
        <v>136</v>
      </c>
      <c r="G4" s="160"/>
    </row>
    <row r="5" spans="1:7" ht="15.75" customHeight="1" x14ac:dyDescent="0.25">
      <c r="A5" s="106" t="s">
        <v>163</v>
      </c>
      <c r="B5" s="43" t="s">
        <v>164</v>
      </c>
      <c r="C5" s="24">
        <v>937</v>
      </c>
      <c r="D5" s="24">
        <v>979</v>
      </c>
      <c r="E5" s="24">
        <v>514</v>
      </c>
      <c r="F5" s="24">
        <v>478</v>
      </c>
      <c r="G5" s="160"/>
    </row>
    <row r="6" spans="1:7" x14ac:dyDescent="0.25">
      <c r="A6" s="107"/>
      <c r="B6" s="43" t="s">
        <v>165</v>
      </c>
      <c r="C6" s="24"/>
      <c r="D6" s="24"/>
      <c r="E6" s="24"/>
      <c r="F6" s="24"/>
      <c r="G6" s="160"/>
    </row>
    <row r="7" spans="1:7" x14ac:dyDescent="0.25">
      <c r="A7" s="107"/>
      <c r="B7" s="43" t="s">
        <v>166</v>
      </c>
      <c r="C7" s="24"/>
      <c r="D7" s="24"/>
      <c r="E7" s="24"/>
      <c r="F7" s="24"/>
      <c r="G7" s="160"/>
    </row>
    <row r="8" spans="1:7" ht="15" customHeight="1" x14ac:dyDescent="0.25">
      <c r="A8" s="158" t="s">
        <v>143</v>
      </c>
      <c r="B8" s="159"/>
      <c r="C8" s="24"/>
      <c r="D8" s="24"/>
      <c r="E8" s="24"/>
      <c r="F8" s="24"/>
      <c r="G8" s="160"/>
    </row>
    <row r="9" spans="1:7" x14ac:dyDescent="0.25">
      <c r="A9" s="161" t="s">
        <v>42</v>
      </c>
      <c r="B9" s="161"/>
      <c r="C9" s="21">
        <f t="shared" ref="C9:F9" si="0">SUM(C5:C8)</f>
        <v>937</v>
      </c>
      <c r="D9" s="21">
        <f t="shared" si="0"/>
        <v>979</v>
      </c>
      <c r="E9" s="21">
        <f t="shared" si="0"/>
        <v>514</v>
      </c>
      <c r="F9" s="21">
        <f t="shared" si="0"/>
        <v>478</v>
      </c>
      <c r="G9" s="160"/>
    </row>
    <row r="10" spans="1:7" x14ac:dyDescent="0.25">
      <c r="A10" s="161" t="s">
        <v>150</v>
      </c>
      <c r="B10" s="161"/>
      <c r="C10" s="165">
        <f>C9+D9+E9+F9</f>
        <v>2908</v>
      </c>
      <c r="D10" s="165"/>
      <c r="E10" s="165"/>
      <c r="F10" s="165"/>
      <c r="G10" s="160"/>
    </row>
    <row r="11" spans="1:7" x14ac:dyDescent="0.25">
      <c r="A11" s="118" t="s">
        <v>58</v>
      </c>
      <c r="B11" s="118"/>
      <c r="C11" s="118"/>
      <c r="D11" s="118"/>
      <c r="E11" s="118"/>
      <c r="F11" s="118"/>
      <c r="G11" s="160"/>
    </row>
    <row r="12" spans="1:7" ht="30" customHeight="1" x14ac:dyDescent="0.25">
      <c r="A12" s="81" t="str">
        <f>Sistem!B5</f>
        <v>Tabloya ait notlarınızı bu alana giriniz. (En Fazla 1000 karakter)</v>
      </c>
      <c r="B12" s="81"/>
      <c r="C12" s="81"/>
      <c r="D12" s="81"/>
      <c r="E12" s="81"/>
      <c r="F12" s="81"/>
      <c r="G12" s="160"/>
    </row>
    <row r="14" spans="1:7" x14ac:dyDescent="0.25">
      <c r="A14" s="119" t="s">
        <v>167</v>
      </c>
      <c r="B14" s="156"/>
      <c r="C14" s="156"/>
      <c r="D14" s="156"/>
      <c r="E14" s="156"/>
      <c r="F14" s="120"/>
    </row>
  </sheetData>
  <sheetProtection algorithmName="SHA-512" hashValue="St8T/G7TxqEltpNYc+0paQRB0kDyzIp681FNAttcl8m8xNhMXm9YpZ1A+yEPQX13RzJxGuo/AdSfnoZAZuKygQ==" saltValue="XJIHjk6oySqsgML1WXQ80A==" spinCount="100000" sheet="1" objects="1" scenarios="1"/>
  <mergeCells count="14">
    <mergeCell ref="A1:F1"/>
    <mergeCell ref="A2:F2"/>
    <mergeCell ref="C10:F10"/>
    <mergeCell ref="A3:B4"/>
    <mergeCell ref="C3:D3"/>
    <mergeCell ref="E3:F3"/>
    <mergeCell ref="A8:B8"/>
    <mergeCell ref="G3:G12"/>
    <mergeCell ref="A14:F14"/>
    <mergeCell ref="A9:B9"/>
    <mergeCell ref="A10:B10"/>
    <mergeCell ref="A5:A7"/>
    <mergeCell ref="A11:F11"/>
    <mergeCell ref="A12:F12"/>
  </mergeCells>
  <dataValidations count="2">
    <dataValidation type="textLength" operator="lessThan" allowBlank="1" showInputMessage="1" showErrorMessage="1" sqref="A12">
      <formula1>1000</formula1>
    </dataValidation>
    <dataValidation type="whole" operator="greaterThanOrEqual" allowBlank="1" showInputMessage="1" showErrorMessage="1" sqref="C5:F8">
      <formula1>0</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zoomScaleSheetLayoutView="100" workbookViewId="0">
      <selection activeCell="H3" sqref="H3:H22"/>
    </sheetView>
  </sheetViews>
  <sheetFormatPr defaultRowHeight="15" x14ac:dyDescent="0.25"/>
  <cols>
    <col min="1" max="1" width="14.28515625" style="2" customWidth="1"/>
    <col min="2" max="2" width="21.7109375" style="2" customWidth="1"/>
    <col min="3" max="3" width="23.85546875" style="2" customWidth="1"/>
    <col min="4" max="7" width="9.140625" style="2"/>
    <col min="8" max="8" width="45.7109375" style="2" customWidth="1"/>
    <col min="9" max="16384" width="9.140625" style="2"/>
  </cols>
  <sheetData>
    <row r="1" spans="1:8" ht="30" customHeight="1" x14ac:dyDescent="0.25">
      <c r="A1" s="83" t="str">
        <f>Sistem!B1</f>
        <v>Ladik Atatürk İlçe Halk Kütüphanesi</v>
      </c>
      <c r="B1" s="83"/>
      <c r="C1" s="83"/>
      <c r="D1" s="83"/>
      <c r="E1" s="83"/>
      <c r="F1" s="83"/>
      <c r="G1" s="83"/>
    </row>
    <row r="2" spans="1:8" ht="15" customHeight="1" x14ac:dyDescent="0.25">
      <c r="A2" s="83" t="str">
        <f>"Tablo 10: Ödünç Verilen Materyal Sayısı "&amp;Sistem!B6</f>
        <v>Tablo 10: Ödünç Verilen Materyal Sayısı (2018 2. Dönem)</v>
      </c>
      <c r="B2" s="83"/>
      <c r="C2" s="83"/>
      <c r="D2" s="83"/>
      <c r="E2" s="83"/>
      <c r="F2" s="83"/>
      <c r="G2" s="83"/>
    </row>
    <row r="3" spans="1:8" ht="15" customHeight="1" x14ac:dyDescent="0.25">
      <c r="A3" s="166"/>
      <c r="B3" s="176"/>
      <c r="C3" s="167"/>
      <c r="D3" s="175" t="s">
        <v>133</v>
      </c>
      <c r="E3" s="175"/>
      <c r="F3" s="175" t="s">
        <v>134</v>
      </c>
      <c r="G3" s="175"/>
      <c r="H3" s="73" t="str">
        <f>"Bu tabloda sadece geçerli dönemde "&amp;Sistem!B6&amp;" kütüphaneniz tarafından ödünç verilen materyal sayılarını ilgili alanlara giriniz. Önceki dönemde ("&amp;Sistem!B9&amp;") ödünç verilen materyal sayılarını dahil etmeyiniz."</f>
        <v>Bu tabloda sadece geçerli dönemde (2018 2. Dönem) kütüphaneniz tarafından ödünç verilen materyal sayılarını ilgili alanlara giriniz. Önceki dönemde (2018 1. Dönem) ödünç verilen materyal sayılarını dahil etmeyiniz.</v>
      </c>
    </row>
    <row r="4" spans="1:8" x14ac:dyDescent="0.25">
      <c r="A4" s="177"/>
      <c r="B4" s="178"/>
      <c r="C4" s="179"/>
      <c r="D4" s="36" t="s">
        <v>135</v>
      </c>
      <c r="E4" s="36" t="s">
        <v>136</v>
      </c>
      <c r="F4" s="36" t="s">
        <v>135</v>
      </c>
      <c r="G4" s="36" t="s">
        <v>136</v>
      </c>
      <c r="H4" s="73"/>
    </row>
    <row r="5" spans="1:8" ht="15.75" customHeight="1" x14ac:dyDescent="0.25">
      <c r="A5" s="108" t="s">
        <v>163</v>
      </c>
      <c r="B5" s="108" t="s">
        <v>138</v>
      </c>
      <c r="C5" s="25" t="s">
        <v>139</v>
      </c>
      <c r="D5" s="24">
        <v>723</v>
      </c>
      <c r="E5" s="24">
        <v>1391</v>
      </c>
      <c r="F5" s="24">
        <v>450</v>
      </c>
      <c r="G5" s="24">
        <v>350</v>
      </c>
      <c r="H5" s="73"/>
    </row>
    <row r="6" spans="1:8" ht="15.75" customHeight="1" x14ac:dyDescent="0.25">
      <c r="A6" s="108"/>
      <c r="B6" s="108"/>
      <c r="C6" s="25" t="s">
        <v>140</v>
      </c>
      <c r="D6" s="24"/>
      <c r="E6" s="24"/>
      <c r="F6" s="24"/>
      <c r="G6" s="24"/>
      <c r="H6" s="73"/>
    </row>
    <row r="7" spans="1:8" x14ac:dyDescent="0.25">
      <c r="A7" s="108"/>
      <c r="B7" s="108"/>
      <c r="C7" s="25" t="s">
        <v>141</v>
      </c>
      <c r="D7" s="24">
        <v>100</v>
      </c>
      <c r="E7" s="24">
        <v>120</v>
      </c>
      <c r="F7" s="24">
        <v>135</v>
      </c>
      <c r="G7" s="24">
        <v>145</v>
      </c>
      <c r="H7" s="73"/>
    </row>
    <row r="8" spans="1:8" x14ac:dyDescent="0.25">
      <c r="A8" s="108"/>
      <c r="B8" s="108" t="s">
        <v>168</v>
      </c>
      <c r="C8" s="25" t="s">
        <v>139</v>
      </c>
      <c r="D8" s="24"/>
      <c r="E8" s="24"/>
      <c r="F8" s="24"/>
      <c r="G8" s="24"/>
      <c r="H8" s="73"/>
    </row>
    <row r="9" spans="1:8" x14ac:dyDescent="0.25">
      <c r="A9" s="108"/>
      <c r="B9" s="108"/>
      <c r="C9" s="25" t="s">
        <v>140</v>
      </c>
      <c r="D9" s="24"/>
      <c r="E9" s="24"/>
      <c r="F9" s="24"/>
      <c r="G9" s="24"/>
      <c r="H9" s="73"/>
    </row>
    <row r="10" spans="1:8" x14ac:dyDescent="0.25">
      <c r="A10" s="108"/>
      <c r="B10" s="108"/>
      <c r="C10" s="25" t="s">
        <v>141</v>
      </c>
      <c r="D10" s="24"/>
      <c r="E10" s="24"/>
      <c r="F10" s="24"/>
      <c r="G10" s="24"/>
      <c r="H10" s="73"/>
    </row>
    <row r="11" spans="1:8" x14ac:dyDescent="0.25">
      <c r="A11" s="108"/>
      <c r="B11" s="108" t="s">
        <v>142</v>
      </c>
      <c r="C11" s="25" t="s">
        <v>139</v>
      </c>
      <c r="D11" s="24"/>
      <c r="E11" s="24"/>
      <c r="F11" s="24"/>
      <c r="G11" s="24"/>
      <c r="H11" s="73"/>
    </row>
    <row r="12" spans="1:8" x14ac:dyDescent="0.25">
      <c r="A12" s="108"/>
      <c r="B12" s="108"/>
      <c r="C12" s="25" t="s">
        <v>140</v>
      </c>
      <c r="D12" s="24"/>
      <c r="E12" s="24"/>
      <c r="F12" s="24"/>
      <c r="G12" s="24"/>
      <c r="H12" s="73"/>
    </row>
    <row r="13" spans="1:8" x14ac:dyDescent="0.25">
      <c r="A13" s="108"/>
      <c r="B13" s="108"/>
      <c r="C13" s="25" t="s">
        <v>141</v>
      </c>
      <c r="D13" s="24"/>
      <c r="E13" s="24"/>
      <c r="F13" s="24"/>
      <c r="G13" s="24"/>
      <c r="H13" s="73"/>
    </row>
    <row r="14" spans="1:8" x14ac:dyDescent="0.25">
      <c r="A14" s="174" t="s">
        <v>169</v>
      </c>
      <c r="B14" s="174"/>
      <c r="C14" s="174"/>
      <c r="D14" s="44">
        <f t="shared" ref="D14:G14" si="0">SUM(D5:D13)</f>
        <v>823</v>
      </c>
      <c r="E14" s="44">
        <f t="shared" si="0"/>
        <v>1511</v>
      </c>
      <c r="F14" s="44">
        <f t="shared" si="0"/>
        <v>585</v>
      </c>
      <c r="G14" s="44">
        <f t="shared" si="0"/>
        <v>495</v>
      </c>
      <c r="H14" s="73"/>
    </row>
    <row r="15" spans="1:8" ht="15" customHeight="1" x14ac:dyDescent="0.25">
      <c r="A15" s="108" t="s">
        <v>143</v>
      </c>
      <c r="B15" s="108"/>
      <c r="C15" s="25" t="s">
        <v>139</v>
      </c>
      <c r="D15" s="24"/>
      <c r="E15" s="24"/>
      <c r="F15" s="24"/>
      <c r="G15" s="24"/>
      <c r="H15" s="73"/>
    </row>
    <row r="16" spans="1:8" ht="15" customHeight="1" x14ac:dyDescent="0.25">
      <c r="A16" s="108"/>
      <c r="B16" s="108"/>
      <c r="C16" s="25" t="s">
        <v>140</v>
      </c>
      <c r="D16" s="24"/>
      <c r="E16" s="24"/>
      <c r="F16" s="24"/>
      <c r="G16" s="24"/>
      <c r="H16" s="73"/>
    </row>
    <row r="17" spans="1:8" x14ac:dyDescent="0.25">
      <c r="A17" s="108"/>
      <c r="B17" s="108"/>
      <c r="C17" s="25" t="s">
        <v>141</v>
      </c>
      <c r="D17" s="24"/>
      <c r="E17" s="24"/>
      <c r="F17" s="24"/>
      <c r="G17" s="24"/>
      <c r="H17" s="73"/>
    </row>
    <row r="18" spans="1:8" x14ac:dyDescent="0.25">
      <c r="A18" s="174" t="s">
        <v>170</v>
      </c>
      <c r="B18" s="174"/>
      <c r="C18" s="174"/>
      <c r="D18" s="44">
        <f t="shared" ref="D18:G18" si="1">SUM(D15:D17)</f>
        <v>0</v>
      </c>
      <c r="E18" s="44">
        <f t="shared" si="1"/>
        <v>0</v>
      </c>
      <c r="F18" s="44">
        <f t="shared" si="1"/>
        <v>0</v>
      </c>
      <c r="G18" s="44">
        <f t="shared" si="1"/>
        <v>0</v>
      </c>
      <c r="H18" s="73"/>
    </row>
    <row r="19" spans="1:8" x14ac:dyDescent="0.25">
      <c r="A19" s="161" t="s">
        <v>42</v>
      </c>
      <c r="B19" s="161"/>
      <c r="C19" s="161"/>
      <c r="D19" s="21">
        <f t="shared" ref="D19:G19" si="2">D14+D18</f>
        <v>823</v>
      </c>
      <c r="E19" s="21">
        <f t="shared" si="2"/>
        <v>1511</v>
      </c>
      <c r="F19" s="21">
        <f t="shared" si="2"/>
        <v>585</v>
      </c>
      <c r="G19" s="21">
        <f t="shared" si="2"/>
        <v>495</v>
      </c>
      <c r="H19" s="73"/>
    </row>
    <row r="20" spans="1:8" x14ac:dyDescent="0.25">
      <c r="A20" s="161" t="s">
        <v>150</v>
      </c>
      <c r="B20" s="161"/>
      <c r="C20" s="161"/>
      <c r="D20" s="145">
        <f>D19+E19+F19+G19</f>
        <v>3414</v>
      </c>
      <c r="E20" s="145"/>
      <c r="F20" s="145"/>
      <c r="G20" s="146"/>
      <c r="H20" s="73"/>
    </row>
    <row r="21" spans="1:8" x14ac:dyDescent="0.25">
      <c r="A21" s="118" t="s">
        <v>58</v>
      </c>
      <c r="B21" s="118"/>
      <c r="C21" s="118"/>
      <c r="D21" s="118"/>
      <c r="E21" s="118"/>
      <c r="F21" s="118"/>
      <c r="G21" s="118"/>
      <c r="H21" s="73"/>
    </row>
    <row r="22" spans="1:8" ht="30" customHeight="1" x14ac:dyDescent="0.25">
      <c r="A22" s="81" t="str">
        <f>Sistem!B5</f>
        <v>Tabloya ait notlarınızı bu alana giriniz. (En Fazla 1000 karakter)</v>
      </c>
      <c r="B22" s="81"/>
      <c r="C22" s="81"/>
      <c r="D22" s="81"/>
      <c r="E22" s="81"/>
      <c r="F22" s="81"/>
      <c r="G22" s="81"/>
      <c r="H22" s="73"/>
    </row>
    <row r="24" spans="1:8" ht="30" customHeight="1" x14ac:dyDescent="0.25">
      <c r="A24" s="171" t="s">
        <v>171</v>
      </c>
      <c r="B24" s="172"/>
      <c r="C24" s="172"/>
      <c r="D24" s="172"/>
      <c r="E24" s="172"/>
      <c r="F24" s="172"/>
      <c r="G24" s="173"/>
    </row>
  </sheetData>
  <sheetProtection algorithmName="SHA-512" hashValue="TJmBU5ad+Lapj1Bi/51tHKTc1s4cOLopSC43sg93TZQLe7rcCRFgULKRyEWnui++Lcp8ssoNGNWUI4OsTIWPmg==" saltValue="YxyaJM3rbf4A5Tz7M2S8Wg==" spinCount="100000" sheet="1" objects="1" scenarios="1"/>
  <mergeCells count="19">
    <mergeCell ref="H3:H22"/>
    <mergeCell ref="A24:G24"/>
    <mergeCell ref="A14:C14"/>
    <mergeCell ref="A18:C18"/>
    <mergeCell ref="D20:G20"/>
    <mergeCell ref="B8:B10"/>
    <mergeCell ref="A15:B17"/>
    <mergeCell ref="A19:C19"/>
    <mergeCell ref="A20:C20"/>
    <mergeCell ref="B5:B7"/>
    <mergeCell ref="D3:E3"/>
    <mergeCell ref="F3:G3"/>
    <mergeCell ref="A3:C4"/>
    <mergeCell ref="A5:A13"/>
    <mergeCell ref="B11:B13"/>
    <mergeCell ref="A21:G21"/>
    <mergeCell ref="A22:G22"/>
    <mergeCell ref="A1:G1"/>
    <mergeCell ref="A2:G2"/>
  </mergeCells>
  <dataValidations count="2">
    <dataValidation type="textLength" operator="lessThan" allowBlank="1" showInputMessage="1" showErrorMessage="1" sqref="A22">
      <formula1>1000</formula1>
    </dataValidation>
    <dataValidation type="whole" operator="greaterThanOrEqual" allowBlank="1" showInputMessage="1" showErrorMessage="1" sqref="D5:G18">
      <formula1>0</formula1>
    </dataValidation>
  </dataValidations>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zoomScaleSheetLayoutView="100" workbookViewId="0">
      <selection activeCell="A9" sqref="A9:D9"/>
    </sheetView>
  </sheetViews>
  <sheetFormatPr defaultRowHeight="15" x14ac:dyDescent="0.25"/>
  <cols>
    <col min="1" max="1" width="38" style="2" customWidth="1"/>
    <col min="2" max="2" width="23.5703125" style="2" customWidth="1"/>
    <col min="3" max="3" width="12" style="2" customWidth="1"/>
    <col min="4" max="4" width="13" style="2" customWidth="1"/>
    <col min="5" max="5" width="45.7109375" style="2" customWidth="1"/>
    <col min="6" max="16384" width="9.140625" style="2"/>
  </cols>
  <sheetData>
    <row r="1" spans="1:5" ht="30" customHeight="1" x14ac:dyDescent="0.25">
      <c r="A1" s="83" t="str">
        <f>Sistem!B1</f>
        <v>Ladik Atatürk İlçe Halk Kütüphanesi</v>
      </c>
      <c r="B1" s="83"/>
      <c r="C1" s="83"/>
      <c r="D1" s="83"/>
    </row>
    <row r="2" spans="1:5" ht="15" customHeight="1" x14ac:dyDescent="0.25">
      <c r="A2" s="83" t="str">
        <f>"Tablo 11: Personel Durumu "&amp;Sistem!B27</f>
        <v>Tablo 11: Personel Durumu (2018 Yıl Sonu)</v>
      </c>
      <c r="B2" s="83"/>
      <c r="C2" s="83"/>
      <c r="D2" s="83"/>
    </row>
    <row r="3" spans="1:5" ht="60" customHeight="1" x14ac:dyDescent="0.25">
      <c r="A3" s="17" t="s">
        <v>172</v>
      </c>
      <c r="B3" s="17" t="s">
        <v>173</v>
      </c>
      <c r="C3" s="17" t="s">
        <v>174</v>
      </c>
      <c r="D3" s="17" t="s">
        <v>42</v>
      </c>
      <c r="E3" s="73" t="str">
        <f>"Bu tabloda geçerli dönem "&amp;Sistem!B27&amp;" itibariyle kütüphanede görev yapan mevcut personel sayısını ilgili alanlara giriniz."</f>
        <v>Bu tabloda geçerli dönem (2018 Yıl Sonu) itibariyle kütüphanede görev yapan mevcut personel sayısını ilgili alanlara giriniz.</v>
      </c>
    </row>
    <row r="4" spans="1:5" x14ac:dyDescent="0.25">
      <c r="A4" s="17" t="s">
        <v>175</v>
      </c>
      <c r="B4" s="24">
        <v>1</v>
      </c>
      <c r="C4" s="24">
        <v>1</v>
      </c>
      <c r="D4" s="21">
        <f>SUM(B4:C4)</f>
        <v>2</v>
      </c>
      <c r="E4" s="73"/>
    </row>
    <row r="5" spans="1:5" x14ac:dyDescent="0.25">
      <c r="A5" s="17" t="s">
        <v>176</v>
      </c>
      <c r="B5" s="24"/>
      <c r="C5" s="24"/>
      <c r="D5" s="21">
        <f>SUM(B5:C5)</f>
        <v>0</v>
      </c>
      <c r="E5" s="73"/>
    </row>
    <row r="6" spans="1:5" x14ac:dyDescent="0.25">
      <c r="A6" s="17" t="s">
        <v>177</v>
      </c>
      <c r="B6" s="24"/>
      <c r="C6" s="24"/>
      <c r="D6" s="21">
        <f>SUM(B6:C6)</f>
        <v>0</v>
      </c>
      <c r="E6" s="73"/>
    </row>
    <row r="7" spans="1:5" x14ac:dyDescent="0.25">
      <c r="A7" s="17" t="s">
        <v>178</v>
      </c>
      <c r="B7" s="24"/>
      <c r="C7" s="24"/>
      <c r="D7" s="21">
        <f>SUM(B7:C7)</f>
        <v>0</v>
      </c>
      <c r="E7" s="73"/>
    </row>
    <row r="8" spans="1:5" x14ac:dyDescent="0.25">
      <c r="A8" s="118" t="s">
        <v>58</v>
      </c>
      <c r="B8" s="118"/>
      <c r="C8" s="118"/>
      <c r="D8" s="118"/>
      <c r="E8" s="73"/>
    </row>
    <row r="9" spans="1:5" ht="30" customHeight="1" x14ac:dyDescent="0.25">
      <c r="A9" s="81" t="str">
        <f>Sistem!B5</f>
        <v>Tabloya ait notlarınızı bu alana giriniz. (En Fazla 1000 karakter)</v>
      </c>
      <c r="B9" s="81"/>
      <c r="C9" s="81"/>
      <c r="D9" s="81"/>
      <c r="E9" s="73"/>
    </row>
    <row r="11" spans="1:5" ht="27.75" customHeight="1" x14ac:dyDescent="0.25">
      <c r="A11" s="183" t="s">
        <v>179</v>
      </c>
      <c r="B11" s="184"/>
      <c r="C11" s="184"/>
      <c r="D11" s="185"/>
    </row>
    <row r="12" spans="1:5" ht="29.25" customHeight="1" x14ac:dyDescent="0.25">
      <c r="A12" s="186" t="s">
        <v>180</v>
      </c>
      <c r="B12" s="187"/>
      <c r="C12" s="187"/>
      <c r="D12" s="188"/>
    </row>
    <row r="13" spans="1:5" ht="59.25" customHeight="1" x14ac:dyDescent="0.25">
      <c r="A13" s="180" t="s">
        <v>181</v>
      </c>
      <c r="B13" s="181"/>
      <c r="C13" s="181"/>
      <c r="D13" s="182"/>
    </row>
  </sheetData>
  <sheetProtection sheet="1" objects="1" scenarios="1"/>
  <mergeCells count="8">
    <mergeCell ref="A13:D13"/>
    <mergeCell ref="E3:E9"/>
    <mergeCell ref="A11:D11"/>
    <mergeCell ref="A12:D12"/>
    <mergeCell ref="A1:D1"/>
    <mergeCell ref="A2:D2"/>
    <mergeCell ref="A8:D8"/>
    <mergeCell ref="A9:D9"/>
  </mergeCells>
  <dataValidations count="3">
    <dataValidation type="textLength" operator="lessThan" allowBlank="1" showInputMessage="1" showErrorMessage="1" sqref="A9">
      <formula1>1000</formula1>
    </dataValidation>
    <dataValidation operator="greaterThanOrEqual" allowBlank="1" showInputMessage="1" showErrorMessage="1" sqref="D4:D7"/>
    <dataValidation type="whole" operator="greaterThanOrEqual" allowBlank="1" showInputMessage="1" showErrorMessage="1" sqref="B4:C7">
      <formula1>0</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topLeftCell="A16" workbookViewId="0">
      <selection activeCell="F18" sqref="F18"/>
    </sheetView>
  </sheetViews>
  <sheetFormatPr defaultRowHeight="15" x14ac:dyDescent="0.25"/>
  <cols>
    <col min="1" max="1" width="21.42578125" customWidth="1"/>
    <col min="2" max="2" width="27.42578125" customWidth="1"/>
    <col min="3" max="3" width="20.42578125" customWidth="1"/>
    <col min="8" max="8" width="35.28515625" customWidth="1"/>
  </cols>
  <sheetData>
    <row r="1" spans="1:8" x14ac:dyDescent="0.25">
      <c r="A1" s="147" t="str">
        <f>Sistem!B1</f>
        <v>Ladik Atatürk İlçe Halk Kütüphanesi</v>
      </c>
      <c r="B1" s="147"/>
      <c r="C1" s="147"/>
      <c r="D1" s="147"/>
      <c r="E1" s="147"/>
      <c r="F1" s="147"/>
      <c r="G1" s="148"/>
    </row>
    <row r="2" spans="1:8" x14ac:dyDescent="0.25">
      <c r="A2" s="147" t="str">
        <f>"Tablo 12: Saat 17:30'dan sonra yararlanan Kullanıcı(Okuyucu) Sayısı "&amp;Sistem!B6</f>
        <v>Tablo 12: Saat 17:30'dan sonra yararlanan Kullanıcı(Okuyucu) Sayısı (2018 2. Dönem)</v>
      </c>
      <c r="B2" s="147"/>
      <c r="C2" s="147"/>
      <c r="D2" s="147"/>
      <c r="E2" s="147"/>
      <c r="F2" s="147"/>
      <c r="G2" s="148"/>
    </row>
    <row r="3" spans="1:8" x14ac:dyDescent="0.25">
      <c r="A3" s="201" t="s">
        <v>131</v>
      </c>
      <c r="B3" s="203" t="s">
        <v>132</v>
      </c>
      <c r="C3" s="205"/>
      <c r="D3" s="207" t="s">
        <v>133</v>
      </c>
      <c r="E3" s="208"/>
      <c r="F3" s="207" t="s">
        <v>134</v>
      </c>
      <c r="G3" s="208"/>
      <c r="H3" s="197" t="str">
        <f>"Bu tabloda sadece geçerli dönemde "&amp;Sistem!B6&amp;" kütüphanenizden mesai saatleri dışında faydalanan kullanıcı sayılarını ilgili alanlara giriniz. Önceki dönemde ("&amp;Sistem!B9&amp;") kütüphanenizden faydalanan kullanıcı sayılarını dahil etmeyiniz."</f>
        <v>Bu tabloda sadece geçerli dönemde (2018 2. Dönem) kütüphanenizden mesai saatleri dışında faydalanan kullanıcı sayılarını ilgili alanlara giriniz. Önceki dönemde (2018 1. Dönem) kütüphanenizden faydalanan kullanıcı sayılarını dahil etmeyiniz.</v>
      </c>
    </row>
    <row r="4" spans="1:8" x14ac:dyDescent="0.25">
      <c r="A4" s="202"/>
      <c r="B4" s="204"/>
      <c r="C4" s="206"/>
      <c r="D4" s="45" t="s">
        <v>135</v>
      </c>
      <c r="E4" s="45" t="s">
        <v>136</v>
      </c>
      <c r="F4" s="45" t="s">
        <v>135</v>
      </c>
      <c r="G4" s="45" t="s">
        <v>136</v>
      </c>
      <c r="H4" s="197"/>
    </row>
    <row r="5" spans="1:8" ht="15" customHeight="1" x14ac:dyDescent="0.25">
      <c r="A5" s="198" t="s">
        <v>137</v>
      </c>
      <c r="B5" s="199" t="s">
        <v>138</v>
      </c>
      <c r="C5" s="46" t="s">
        <v>139</v>
      </c>
      <c r="D5" s="38">
        <v>45</v>
      </c>
      <c r="E5" s="38">
        <v>50</v>
      </c>
      <c r="F5" s="38">
        <v>36</v>
      </c>
      <c r="G5" s="38">
        <v>32</v>
      </c>
      <c r="H5" s="197"/>
    </row>
    <row r="6" spans="1:8" ht="15" customHeight="1" x14ac:dyDescent="0.25">
      <c r="A6" s="198"/>
      <c r="B6" s="199"/>
      <c r="C6" s="46" t="s">
        <v>140</v>
      </c>
      <c r="D6" s="38"/>
      <c r="E6" s="38"/>
      <c r="F6" s="38"/>
      <c r="G6" s="38"/>
      <c r="H6" s="197"/>
    </row>
    <row r="7" spans="1:8" ht="15" customHeight="1" x14ac:dyDescent="0.25">
      <c r="A7" s="198"/>
      <c r="B7" s="199"/>
      <c r="C7" s="46" t="s">
        <v>141</v>
      </c>
      <c r="D7" s="38">
        <v>20</v>
      </c>
      <c r="E7" s="38">
        <v>18</v>
      </c>
      <c r="F7" s="38">
        <v>26</v>
      </c>
      <c r="G7" s="38">
        <v>35</v>
      </c>
      <c r="H7" s="197"/>
    </row>
    <row r="8" spans="1:8" ht="15" customHeight="1" x14ac:dyDescent="0.25">
      <c r="A8" s="198"/>
      <c r="B8" s="199" t="s">
        <v>142</v>
      </c>
      <c r="C8" s="46" t="s">
        <v>139</v>
      </c>
      <c r="D8" s="38"/>
      <c r="E8" s="38"/>
      <c r="F8" s="38"/>
      <c r="G8" s="38"/>
      <c r="H8" s="197"/>
    </row>
    <row r="9" spans="1:8" ht="15" customHeight="1" x14ac:dyDescent="0.25">
      <c r="A9" s="198"/>
      <c r="B9" s="199"/>
      <c r="C9" s="46" t="s">
        <v>140</v>
      </c>
      <c r="D9" s="38"/>
      <c r="E9" s="38"/>
      <c r="F9" s="38"/>
      <c r="G9" s="38"/>
      <c r="H9" s="197"/>
    </row>
    <row r="10" spans="1:8" ht="15" customHeight="1" x14ac:dyDescent="0.25">
      <c r="A10" s="198"/>
      <c r="B10" s="199"/>
      <c r="C10" s="46" t="s">
        <v>141</v>
      </c>
      <c r="D10" s="38"/>
      <c r="E10" s="38"/>
      <c r="F10" s="38"/>
      <c r="G10" s="38"/>
      <c r="H10" s="197"/>
    </row>
    <row r="11" spans="1:8" ht="15" customHeight="1" x14ac:dyDescent="0.25">
      <c r="A11" s="198" t="s">
        <v>144</v>
      </c>
      <c r="B11" s="200" t="s">
        <v>145</v>
      </c>
      <c r="C11" s="46" t="s">
        <v>139</v>
      </c>
      <c r="D11" s="38">
        <v>52</v>
      </c>
      <c r="E11" s="38">
        <v>65</v>
      </c>
      <c r="F11" s="38">
        <v>84</v>
      </c>
      <c r="G11" s="38">
        <v>70</v>
      </c>
      <c r="H11" s="197"/>
    </row>
    <row r="12" spans="1:8" ht="15" customHeight="1" x14ac:dyDescent="0.25">
      <c r="A12" s="198"/>
      <c r="B12" s="200"/>
      <c r="C12" s="46" t="s">
        <v>140</v>
      </c>
      <c r="D12" s="38"/>
      <c r="E12" s="38"/>
      <c r="F12" s="38"/>
      <c r="G12" s="38"/>
      <c r="H12" s="197"/>
    </row>
    <row r="13" spans="1:8" ht="15" customHeight="1" x14ac:dyDescent="0.25">
      <c r="A13" s="198"/>
      <c r="B13" s="200"/>
      <c r="C13" s="46" t="s">
        <v>141</v>
      </c>
      <c r="D13" s="38">
        <v>25</v>
      </c>
      <c r="E13" s="38">
        <v>20</v>
      </c>
      <c r="F13" s="38">
        <v>22</v>
      </c>
      <c r="G13" s="38">
        <v>18</v>
      </c>
      <c r="H13" s="197"/>
    </row>
    <row r="14" spans="1:8" ht="15" customHeight="1" x14ac:dyDescent="0.25">
      <c r="A14" s="198"/>
      <c r="B14" s="200"/>
      <c r="C14" s="46" t="s">
        <v>146</v>
      </c>
      <c r="D14" s="38">
        <v>80</v>
      </c>
      <c r="E14" s="38">
        <v>90</v>
      </c>
      <c r="F14" s="38">
        <v>60</v>
      </c>
      <c r="G14" s="38">
        <v>50</v>
      </c>
      <c r="H14" s="197"/>
    </row>
    <row r="15" spans="1:8" ht="15" customHeight="1" x14ac:dyDescent="0.25">
      <c r="A15" s="198"/>
      <c r="B15" s="200" t="s">
        <v>142</v>
      </c>
      <c r="C15" s="46" t="s">
        <v>139</v>
      </c>
      <c r="D15" s="38"/>
      <c r="E15" s="38"/>
      <c r="F15" s="38"/>
      <c r="G15" s="38"/>
      <c r="H15" s="197"/>
    </row>
    <row r="16" spans="1:8" ht="15" customHeight="1" x14ac:dyDescent="0.25">
      <c r="A16" s="198"/>
      <c r="B16" s="200"/>
      <c r="C16" s="46" t="s">
        <v>140</v>
      </c>
      <c r="D16" s="38"/>
      <c r="E16" s="38"/>
      <c r="F16" s="38"/>
      <c r="G16" s="38"/>
      <c r="H16" s="197"/>
    </row>
    <row r="17" spans="1:8" ht="15" customHeight="1" x14ac:dyDescent="0.25">
      <c r="A17" s="198"/>
      <c r="B17" s="200"/>
      <c r="C17" s="46" t="s">
        <v>141</v>
      </c>
      <c r="D17" s="38"/>
      <c r="E17" s="38"/>
      <c r="F17" s="38"/>
      <c r="G17" s="38"/>
      <c r="H17" s="197"/>
    </row>
    <row r="18" spans="1:8" ht="15" customHeight="1" x14ac:dyDescent="0.25">
      <c r="A18" s="198"/>
      <c r="B18" s="200"/>
      <c r="C18" s="46" t="s">
        <v>146</v>
      </c>
      <c r="D18" s="38"/>
      <c r="E18" s="38"/>
      <c r="F18" s="38"/>
      <c r="G18" s="38"/>
      <c r="H18" s="197"/>
    </row>
    <row r="19" spans="1:8" x14ac:dyDescent="0.25">
      <c r="A19" s="189" t="s">
        <v>147</v>
      </c>
      <c r="B19" s="190"/>
      <c r="C19" s="191"/>
      <c r="D19" s="38"/>
      <c r="E19" s="38"/>
      <c r="F19" s="38"/>
      <c r="G19" s="38"/>
      <c r="H19" s="197"/>
    </row>
    <row r="20" spans="1:8" x14ac:dyDescent="0.25">
      <c r="A20" s="189" t="s">
        <v>149</v>
      </c>
      <c r="B20" s="190"/>
      <c r="C20" s="191"/>
      <c r="D20" s="38"/>
      <c r="E20" s="38"/>
      <c r="F20" s="38"/>
      <c r="G20" s="38"/>
      <c r="H20" s="197"/>
    </row>
    <row r="21" spans="1:8" x14ac:dyDescent="0.25">
      <c r="A21" s="192" t="s">
        <v>42</v>
      </c>
      <c r="B21" s="193"/>
      <c r="C21" s="194"/>
      <c r="D21" s="21">
        <f>SUM(D5:D20)</f>
        <v>222</v>
      </c>
      <c r="E21" s="21">
        <f>SUM(E5:E20)</f>
        <v>243</v>
      </c>
      <c r="F21" s="21">
        <f>SUM(F5:F20)</f>
        <v>228</v>
      </c>
      <c r="G21" s="21">
        <f>SUM(G5:G20)</f>
        <v>205</v>
      </c>
      <c r="H21" s="197"/>
    </row>
    <row r="22" spans="1:8" x14ac:dyDescent="0.25">
      <c r="A22" s="192" t="s">
        <v>150</v>
      </c>
      <c r="B22" s="193"/>
      <c r="C22" s="193"/>
      <c r="D22" s="195">
        <f>D21+E21+F21+G21</f>
        <v>898</v>
      </c>
      <c r="E22" s="195"/>
      <c r="F22" s="195"/>
      <c r="G22" s="195"/>
      <c r="H22" s="197"/>
    </row>
    <row r="23" spans="1:8" x14ac:dyDescent="0.25">
      <c r="A23" s="196" t="s">
        <v>58</v>
      </c>
      <c r="B23" s="196"/>
      <c r="C23" s="196"/>
      <c r="D23" s="196"/>
      <c r="E23" s="196"/>
      <c r="F23" s="196"/>
      <c r="G23" s="196"/>
      <c r="H23" s="197"/>
    </row>
    <row r="24" spans="1:8" x14ac:dyDescent="0.25">
      <c r="A24" s="81" t="str">
        <f>Sistem!B5</f>
        <v>Tabloya ait notlarınızı bu alana giriniz. (En Fazla 1000 karakter)</v>
      </c>
      <c r="B24" s="81"/>
      <c r="C24" s="81"/>
      <c r="D24" s="81"/>
      <c r="E24" s="81"/>
      <c r="F24" s="81"/>
      <c r="G24" s="81"/>
      <c r="H24" s="197"/>
    </row>
    <row r="25" spans="1:8" x14ac:dyDescent="0.25">
      <c r="A25" s="2"/>
      <c r="B25" s="2"/>
      <c r="C25" s="2"/>
      <c r="D25" s="2"/>
      <c r="E25" s="2"/>
      <c r="F25" s="2"/>
      <c r="G25" s="2"/>
    </row>
    <row r="26" spans="1:8" x14ac:dyDescent="0.25">
      <c r="A26" s="84" t="s">
        <v>151</v>
      </c>
      <c r="B26" s="85"/>
      <c r="C26" s="85"/>
      <c r="D26" s="85"/>
      <c r="E26" s="85"/>
      <c r="F26" s="85"/>
      <c r="G26" s="86"/>
    </row>
    <row r="27" spans="1:8" x14ac:dyDescent="0.25">
      <c r="A27" s="115" t="s">
        <v>152</v>
      </c>
      <c r="B27" s="116"/>
      <c r="C27" s="116"/>
      <c r="D27" s="116"/>
      <c r="E27" s="116"/>
      <c r="F27" s="116"/>
      <c r="G27" s="117"/>
    </row>
    <row r="28" spans="1:8" x14ac:dyDescent="0.25">
      <c r="A28" s="96" t="s">
        <v>182</v>
      </c>
      <c r="B28" s="97"/>
      <c r="C28" s="97"/>
      <c r="D28" s="97"/>
      <c r="E28" s="97"/>
      <c r="F28" s="97"/>
      <c r="G28" s="98"/>
    </row>
  </sheetData>
  <sheetProtection sheet="1" objects="1" scenarios="1"/>
  <mergeCells count="24">
    <mergeCell ref="A1:G1"/>
    <mergeCell ref="A2:G2"/>
    <mergeCell ref="A3:A4"/>
    <mergeCell ref="B3:B4"/>
    <mergeCell ref="C3:C4"/>
    <mergeCell ref="D3:E3"/>
    <mergeCell ref="F3:G3"/>
    <mergeCell ref="H3:H24"/>
    <mergeCell ref="A5:A10"/>
    <mergeCell ref="B5:B7"/>
    <mergeCell ref="B8:B10"/>
    <mergeCell ref="A11:A18"/>
    <mergeCell ref="B11:B14"/>
    <mergeCell ref="B15:B18"/>
    <mergeCell ref="A19:C19"/>
    <mergeCell ref="A24:G24"/>
    <mergeCell ref="A26:G26"/>
    <mergeCell ref="A27:G27"/>
    <mergeCell ref="A28:G28"/>
    <mergeCell ref="A20:C20"/>
    <mergeCell ref="A21:C21"/>
    <mergeCell ref="A22:C22"/>
    <mergeCell ref="D22:G22"/>
    <mergeCell ref="A23:G23"/>
  </mergeCells>
  <dataValidations count="2">
    <dataValidation type="textLength" operator="lessThan" allowBlank="1" showInputMessage="1" showErrorMessage="1" sqref="A24">
      <formula1>1000</formula1>
    </dataValidation>
    <dataValidation type="whole" operator="greaterThanOrEqual" allowBlank="1" showInputMessage="1" showErrorMessage="1" sqref="D5:G20">
      <formula1>0</formula1>
    </dataValidation>
  </dataValidations>
  <pageMargins left="0.7" right="0.7" top="0.75" bottom="0.75" header="0.3" footer="0.3"/>
  <pageSetup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topLeftCell="A96" workbookViewId="0">
      <selection activeCell="C136" sqref="C136"/>
    </sheetView>
  </sheetViews>
  <sheetFormatPr defaultRowHeight="15" x14ac:dyDescent="0.25"/>
  <cols>
    <col min="1" max="1" width="143.85546875" customWidth="1"/>
    <col min="2" max="2" width="13.140625" customWidth="1"/>
    <col min="4" max="4" width="13.140625" customWidth="1"/>
    <col min="5" max="5" width="26" customWidth="1"/>
    <col min="6" max="6" width="21.140625" customWidth="1"/>
    <col min="7" max="7" width="16.140625" customWidth="1"/>
  </cols>
  <sheetData>
    <row r="1" spans="1:10" x14ac:dyDescent="0.25">
      <c r="A1" t="s">
        <v>183</v>
      </c>
      <c r="B1" t="s">
        <v>184</v>
      </c>
    </row>
    <row r="2" spans="1:10" x14ac:dyDescent="0.25">
      <c r="A2" t="s">
        <v>185</v>
      </c>
      <c r="B2" t="b">
        <f>AND(('Tablo-1'!N17='Tablo-2'!D25),('Tablo-1'!N17='Tablo-5'!B5))</f>
        <v>1</v>
      </c>
    </row>
    <row r="3" spans="1:10" x14ac:dyDescent="0.25">
      <c r="A3" t="str">
        <f t="shared" ref="A3:A38" si="0">IF(I3=0, "Tablo 7 de bulunan ["&amp;E3&amp;" - "&amp;F3&amp;" - "&amp;G3&amp;" - "&amp;H3&amp;"] değeri 0 ise Tablo 10 a  ["&amp;D3&amp;" - "&amp;E3&amp;" - "&amp;F3&amp;" - "&amp;G3&amp;" - "&amp;H3&amp;"] değeri giremezsiniz","Tablo 10 da bulunan ["&amp;D3&amp;" - "&amp;E3&amp;" - "&amp;F3&amp;" - "&amp;G3&amp;" - "&amp;H3&amp;"] değeri("&amp;C3&amp;") Tablo 7 de bulunan ["&amp;E3&amp;" - "&amp;F3&amp;" - "&amp;G3&amp;" - "&amp;H3&amp;"] değerinden("&amp;I3&amp;") büyük veya eşit olmalıdır")</f>
        <v>Tablo 10 da bulunan [Yerleşik - Ödünç Verme Bölümünden - Kitap - Çocuk - E] değeri(723) Tablo 7 de bulunan [Ödünç Verme Bölümünden - Kitap - Çocuk - E] değerinden(723) büyük veya eşit olmalıdır</v>
      </c>
      <c r="B3" t="b">
        <f t="shared" ref="B3:B38" si="1">IF(I3&gt;0,C3&gt;=I3,C3=0)</f>
        <v>1</v>
      </c>
      <c r="C3" s="47">
        <f>'Veri-10'!G2</f>
        <v>723</v>
      </c>
      <c r="D3" t="s">
        <v>163</v>
      </c>
      <c r="E3" t="s">
        <v>138</v>
      </c>
      <c r="F3" t="s">
        <v>139</v>
      </c>
      <c r="G3" t="s">
        <v>133</v>
      </c>
      <c r="H3" t="s">
        <v>135</v>
      </c>
      <c r="I3" s="47">
        <f>'Veri-7'!G2</f>
        <v>723</v>
      </c>
      <c r="J3" s="47"/>
    </row>
    <row r="4" spans="1:10" x14ac:dyDescent="0.25">
      <c r="A4" t="str">
        <f t="shared" si="0"/>
        <v>Tablo 10 da bulunan [Yerleşik - Ödünç Verme Bölümünden - Kitap - Çocuk - K] değeri(1391) Tablo 7 de bulunan [Ödünç Verme Bölümünden - Kitap - Çocuk - K] değerinden(1391) büyük veya eşit olmalıdır</v>
      </c>
      <c r="B4" t="b">
        <f t="shared" si="1"/>
        <v>1</v>
      </c>
      <c r="C4" s="47">
        <f>'Veri-10'!G3</f>
        <v>1391</v>
      </c>
      <c r="D4" t="s">
        <v>163</v>
      </c>
      <c r="E4" t="s">
        <v>138</v>
      </c>
      <c r="F4" t="s">
        <v>139</v>
      </c>
      <c r="G4" t="s">
        <v>133</v>
      </c>
      <c r="H4" t="s">
        <v>136</v>
      </c>
      <c r="I4" s="47">
        <f>'Veri-7'!G3</f>
        <v>1391</v>
      </c>
      <c r="J4" s="47"/>
    </row>
    <row r="5" spans="1:10" x14ac:dyDescent="0.25">
      <c r="A5" t="str">
        <f t="shared" si="0"/>
        <v>Tablo 10 da bulunan [Yerleşik - Ödünç Verme Bölümünden - Kitap - Yetişkin - E] değeri(450) Tablo 7 de bulunan [Ödünç Verme Bölümünden - Kitap - Yetişkin - E] değerinden(214) büyük veya eşit olmalıdır</v>
      </c>
      <c r="B5" t="b">
        <f t="shared" si="1"/>
        <v>1</v>
      </c>
      <c r="C5" s="47">
        <f>'Veri-10'!G4</f>
        <v>450</v>
      </c>
      <c r="D5" t="s">
        <v>163</v>
      </c>
      <c r="E5" t="s">
        <v>138</v>
      </c>
      <c r="F5" t="s">
        <v>139</v>
      </c>
      <c r="G5" t="s">
        <v>134</v>
      </c>
      <c r="H5" t="s">
        <v>135</v>
      </c>
      <c r="I5" s="47">
        <f>'Veri-7'!G4</f>
        <v>214</v>
      </c>
      <c r="J5" s="47"/>
    </row>
    <row r="6" spans="1:10" x14ac:dyDescent="0.25">
      <c r="A6" t="str">
        <f t="shared" si="0"/>
        <v>Tablo 10 da bulunan [Yerleşik - Ödünç Verme Bölümünden - Kitap - Yetişkin - K] değeri(350) Tablo 7 de bulunan [Ödünç Verme Bölümünden - Kitap - Yetişkin - K] değerinden(175) büyük veya eşit olmalıdır</v>
      </c>
      <c r="B6" t="b">
        <f t="shared" si="1"/>
        <v>1</v>
      </c>
      <c r="C6" s="47">
        <f>'Veri-10'!G5</f>
        <v>350</v>
      </c>
      <c r="D6" t="s">
        <v>163</v>
      </c>
      <c r="E6" t="s">
        <v>138</v>
      </c>
      <c r="F6" t="s">
        <v>139</v>
      </c>
      <c r="G6" t="s">
        <v>134</v>
      </c>
      <c r="H6" t="s">
        <v>136</v>
      </c>
      <c r="I6" s="47">
        <f>'Veri-7'!G5</f>
        <v>175</v>
      </c>
      <c r="J6" s="47"/>
    </row>
    <row r="7" spans="1:10" x14ac:dyDescent="0.25">
      <c r="A7" t="str">
        <f t="shared" si="0"/>
        <v>Tablo 7 de bulunan [Ödünç Verme Bölümünden - Kitap Dışı Materyal - Çocuk - E] değeri 0 ise Tablo 10 a  [Yerleşik - Ödünç Verme Bölümünden - Kitap Dışı Materyal - Çocuk - E] değeri giremezsiniz</v>
      </c>
      <c r="B7" t="b">
        <f t="shared" si="1"/>
        <v>1</v>
      </c>
      <c r="C7" s="47">
        <f>'Veri-10'!G6</f>
        <v>0</v>
      </c>
      <c r="D7" t="s">
        <v>163</v>
      </c>
      <c r="E7" t="s">
        <v>138</v>
      </c>
      <c r="F7" t="s">
        <v>140</v>
      </c>
      <c r="G7" t="s">
        <v>133</v>
      </c>
      <c r="H7" t="s">
        <v>135</v>
      </c>
      <c r="I7" s="47">
        <f>'Veri-7'!G6</f>
        <v>0</v>
      </c>
      <c r="J7" s="47"/>
    </row>
    <row r="8" spans="1:10" x14ac:dyDescent="0.25">
      <c r="A8" t="str">
        <f t="shared" si="0"/>
        <v>Tablo 7 de bulunan [Ödünç Verme Bölümünden - Kitap Dışı Materyal - Çocuk - K] değeri 0 ise Tablo 10 a  [Yerleşik - Ödünç Verme Bölümünden - Kitap Dışı Materyal - Çocuk - K] değeri giremezsiniz</v>
      </c>
      <c r="B8" t="b">
        <f t="shared" si="1"/>
        <v>1</v>
      </c>
      <c r="C8" s="47">
        <f>'Veri-10'!G7</f>
        <v>0</v>
      </c>
      <c r="D8" t="s">
        <v>163</v>
      </c>
      <c r="E8" t="s">
        <v>138</v>
      </c>
      <c r="F8" t="s">
        <v>140</v>
      </c>
      <c r="G8" t="s">
        <v>133</v>
      </c>
      <c r="H8" t="s">
        <v>136</v>
      </c>
      <c r="I8" s="47">
        <f>'Veri-7'!G7</f>
        <v>0</v>
      </c>
      <c r="J8" s="47"/>
    </row>
    <row r="9" spans="1:10" x14ac:dyDescent="0.25">
      <c r="A9" t="str">
        <f t="shared" si="0"/>
        <v>Tablo 7 de bulunan [Ödünç Verme Bölümünden - Kitap Dışı Materyal - Yetişkin - E] değeri 0 ise Tablo 10 a  [Yerleşik - Ödünç Verme Bölümünden - Kitap Dışı Materyal - Yetişkin - E] değeri giremezsiniz</v>
      </c>
      <c r="B9" t="b">
        <f t="shared" si="1"/>
        <v>1</v>
      </c>
      <c r="C9" s="47">
        <f>'Veri-10'!G8</f>
        <v>0</v>
      </c>
      <c r="D9" t="s">
        <v>163</v>
      </c>
      <c r="E9" t="s">
        <v>138</v>
      </c>
      <c r="F9" t="s">
        <v>140</v>
      </c>
      <c r="G9" t="s">
        <v>134</v>
      </c>
      <c r="H9" t="s">
        <v>135</v>
      </c>
      <c r="I9" s="47">
        <f>'Veri-7'!G8</f>
        <v>0</v>
      </c>
      <c r="J9" s="47"/>
    </row>
    <row r="10" spans="1:10" x14ac:dyDescent="0.25">
      <c r="A10" t="str">
        <f t="shared" si="0"/>
        <v>Tablo 7 de bulunan [Ödünç Verme Bölümünden - Kitap Dışı Materyal - Yetişkin - K] değeri 0 ise Tablo 10 a  [Yerleşik - Ödünç Verme Bölümünden - Kitap Dışı Materyal - Yetişkin - K] değeri giremezsiniz</v>
      </c>
      <c r="B10" t="b">
        <f t="shared" si="1"/>
        <v>1</v>
      </c>
      <c r="C10" s="47">
        <f>'Veri-10'!G9</f>
        <v>0</v>
      </c>
      <c r="D10" t="s">
        <v>163</v>
      </c>
      <c r="E10" t="s">
        <v>138</v>
      </c>
      <c r="F10" t="s">
        <v>140</v>
      </c>
      <c r="G10" t="s">
        <v>134</v>
      </c>
      <c r="H10" t="s">
        <v>136</v>
      </c>
      <c r="I10" s="47">
        <f>'Veri-7'!G9</f>
        <v>0</v>
      </c>
      <c r="J10" s="47"/>
    </row>
    <row r="11" spans="1:10" x14ac:dyDescent="0.25">
      <c r="A11" t="str">
        <f t="shared" si="0"/>
        <v>Tablo 10 da bulunan [Yerleşik - Ödünç Verme Bölümünden - Süreli Yayın - Çocuk - E] değeri(100) Tablo 7 de bulunan [Ödünç Verme Bölümünden - Süreli Yayın - Çocuk - E] değerinden(100) büyük veya eşit olmalıdır</v>
      </c>
      <c r="B11" t="b">
        <f t="shared" si="1"/>
        <v>1</v>
      </c>
      <c r="C11" s="47">
        <f>'Veri-10'!G10</f>
        <v>100</v>
      </c>
      <c r="D11" t="s">
        <v>163</v>
      </c>
      <c r="E11" t="s">
        <v>138</v>
      </c>
      <c r="F11" t="s">
        <v>141</v>
      </c>
      <c r="G11" t="s">
        <v>133</v>
      </c>
      <c r="H11" t="s">
        <v>135</v>
      </c>
      <c r="I11" s="47">
        <f>'Veri-7'!G10</f>
        <v>100</v>
      </c>
      <c r="J11" s="47"/>
    </row>
    <row r="12" spans="1:10" x14ac:dyDescent="0.25">
      <c r="A12" t="str">
        <f t="shared" si="0"/>
        <v>Tablo 10 da bulunan [Yerleşik - Ödünç Verme Bölümünden - Süreli Yayın - Çocuk - K] değeri(120) Tablo 7 de bulunan [Ödünç Verme Bölümünden - Süreli Yayın - Çocuk - K] değerinden(120) büyük veya eşit olmalıdır</v>
      </c>
      <c r="B12" t="b">
        <f t="shared" si="1"/>
        <v>1</v>
      </c>
      <c r="C12" s="47">
        <f>'Veri-10'!G11</f>
        <v>120</v>
      </c>
      <c r="D12" t="s">
        <v>163</v>
      </c>
      <c r="E12" t="s">
        <v>138</v>
      </c>
      <c r="F12" t="s">
        <v>141</v>
      </c>
      <c r="G12" t="s">
        <v>133</v>
      </c>
      <c r="H12" t="s">
        <v>136</v>
      </c>
      <c r="I12" s="47">
        <f>'Veri-7'!G11</f>
        <v>120</v>
      </c>
      <c r="J12" s="47"/>
    </row>
    <row r="13" spans="1:10" x14ac:dyDescent="0.25">
      <c r="A13" t="str">
        <f t="shared" si="0"/>
        <v>Tablo 10 da bulunan [Yerleşik - Ödünç Verme Bölümünden - Süreli Yayın - Yetişkin - E] değeri(135) Tablo 7 de bulunan [Ödünç Verme Bölümünden - Süreli Yayın - Yetişkin - E] değerinden(135) büyük veya eşit olmalıdır</v>
      </c>
      <c r="B13" t="b">
        <f t="shared" si="1"/>
        <v>1</v>
      </c>
      <c r="C13" s="47">
        <f>'Veri-10'!G12</f>
        <v>135</v>
      </c>
      <c r="D13" t="s">
        <v>163</v>
      </c>
      <c r="E13" t="s">
        <v>138</v>
      </c>
      <c r="F13" t="s">
        <v>141</v>
      </c>
      <c r="G13" t="s">
        <v>134</v>
      </c>
      <c r="H13" t="s">
        <v>135</v>
      </c>
      <c r="I13" s="47">
        <f>'Veri-7'!G12</f>
        <v>135</v>
      </c>
      <c r="J13" s="47"/>
    </row>
    <row r="14" spans="1:10" x14ac:dyDescent="0.25">
      <c r="A14" t="str">
        <f t="shared" si="0"/>
        <v>Tablo 10 da bulunan [Yerleşik - Ödünç Verme Bölümünden - Süreli Yayın - Yetişkin - K] değeri(145) Tablo 7 de bulunan [Ödünç Verme Bölümünden - Süreli Yayın - Yetişkin - K] değerinden(145) büyük veya eşit olmalıdır</v>
      </c>
      <c r="B14" t="b">
        <f t="shared" si="1"/>
        <v>1</v>
      </c>
      <c r="C14" s="47">
        <f>'Veri-10'!G13</f>
        <v>145</v>
      </c>
      <c r="D14" t="s">
        <v>163</v>
      </c>
      <c r="E14" t="s">
        <v>138</v>
      </c>
      <c r="F14" t="s">
        <v>141</v>
      </c>
      <c r="G14" t="s">
        <v>134</v>
      </c>
      <c r="H14" t="s">
        <v>136</v>
      </c>
      <c r="I14" s="47">
        <f>'Veri-7'!G13</f>
        <v>145</v>
      </c>
      <c r="J14" s="47"/>
    </row>
    <row r="15" spans="1:10" x14ac:dyDescent="0.25">
      <c r="A15" t="str">
        <f t="shared" si="0"/>
        <v>Tablo 7 de bulunan [Görme Engelli Bölümünden - Kitap - Çocuk - E] değeri 0 ise Tablo 10 a  [Yerleşik - Görme Engelli Bölümünden - Kitap - Çocuk - E] değeri giremezsiniz</v>
      </c>
      <c r="B15" t="b">
        <f t="shared" si="1"/>
        <v>1</v>
      </c>
      <c r="C15" s="47">
        <f>'Veri-10'!G26</f>
        <v>0</v>
      </c>
      <c r="D15" t="s">
        <v>163</v>
      </c>
      <c r="E15" t="s">
        <v>142</v>
      </c>
      <c r="F15" t="s">
        <v>139</v>
      </c>
      <c r="G15" t="s">
        <v>133</v>
      </c>
      <c r="H15" t="s">
        <v>135</v>
      </c>
      <c r="I15" s="47">
        <f>'Veri-7'!G14</f>
        <v>0</v>
      </c>
      <c r="J15" s="47"/>
    </row>
    <row r="16" spans="1:10" x14ac:dyDescent="0.25">
      <c r="A16" t="str">
        <f t="shared" si="0"/>
        <v>Tablo 7 de bulunan [Görme Engelli Bölümünden - Kitap - Çocuk - K] değeri 0 ise Tablo 10 a  [Yerleşik - Görme Engelli Bölümünden - Kitap - Çocuk - K] değeri giremezsiniz</v>
      </c>
      <c r="B16" t="b">
        <f t="shared" si="1"/>
        <v>1</v>
      </c>
      <c r="C16" s="47">
        <f>'Veri-10'!G27</f>
        <v>0</v>
      </c>
      <c r="D16" t="s">
        <v>163</v>
      </c>
      <c r="E16" t="s">
        <v>142</v>
      </c>
      <c r="F16" t="s">
        <v>139</v>
      </c>
      <c r="G16" t="s">
        <v>133</v>
      </c>
      <c r="H16" t="s">
        <v>136</v>
      </c>
      <c r="I16" s="47">
        <f>'Veri-7'!G15</f>
        <v>0</v>
      </c>
      <c r="J16" s="47"/>
    </row>
    <row r="17" spans="1:10" x14ac:dyDescent="0.25">
      <c r="A17" t="str">
        <f t="shared" si="0"/>
        <v>Tablo 7 de bulunan [Görme Engelli Bölümünden - Kitap - Yetişkin - E] değeri 0 ise Tablo 10 a  [Yerleşik - Görme Engelli Bölümünden - Kitap - Yetişkin - E] değeri giremezsiniz</v>
      </c>
      <c r="B17" t="b">
        <f t="shared" si="1"/>
        <v>1</v>
      </c>
      <c r="C17" s="47">
        <f>'Veri-10'!G28</f>
        <v>0</v>
      </c>
      <c r="D17" t="s">
        <v>163</v>
      </c>
      <c r="E17" t="s">
        <v>142</v>
      </c>
      <c r="F17" t="s">
        <v>139</v>
      </c>
      <c r="G17" t="s">
        <v>134</v>
      </c>
      <c r="H17" t="s">
        <v>135</v>
      </c>
      <c r="I17" s="47">
        <f>'Veri-7'!G16</f>
        <v>0</v>
      </c>
      <c r="J17" s="47"/>
    </row>
    <row r="18" spans="1:10" x14ac:dyDescent="0.25">
      <c r="A18" t="str">
        <f t="shared" si="0"/>
        <v>Tablo 7 de bulunan [Görme Engelli Bölümünden - Kitap - Yetişkin - K] değeri 0 ise Tablo 10 a  [Yerleşik - Görme Engelli Bölümünden - Kitap - Yetişkin - K] değeri giremezsiniz</v>
      </c>
      <c r="B18" t="b">
        <f t="shared" si="1"/>
        <v>1</v>
      </c>
      <c r="C18" s="47">
        <f>'Veri-10'!G29</f>
        <v>0</v>
      </c>
      <c r="D18" t="s">
        <v>163</v>
      </c>
      <c r="E18" t="s">
        <v>142</v>
      </c>
      <c r="F18" t="s">
        <v>139</v>
      </c>
      <c r="G18" t="s">
        <v>134</v>
      </c>
      <c r="H18" t="s">
        <v>136</v>
      </c>
      <c r="I18" s="47">
        <f>'Veri-7'!G17</f>
        <v>0</v>
      </c>
      <c r="J18" s="47"/>
    </row>
    <row r="19" spans="1:10" x14ac:dyDescent="0.25">
      <c r="A19" t="str">
        <f t="shared" si="0"/>
        <v>Tablo 7 de bulunan [Görme Engelli Bölümünden - Kitap Dışı Materyal - Çocuk - E] değeri 0 ise Tablo 10 a  [Yerleşik - Görme Engelli Bölümünden - Kitap Dışı Materyal - Çocuk - E] değeri giremezsiniz</v>
      </c>
      <c r="B19" t="b">
        <f t="shared" si="1"/>
        <v>1</v>
      </c>
      <c r="C19" s="47">
        <f>'Veri-10'!G30</f>
        <v>0</v>
      </c>
      <c r="D19" t="s">
        <v>163</v>
      </c>
      <c r="E19" t="s">
        <v>142</v>
      </c>
      <c r="F19" t="s">
        <v>140</v>
      </c>
      <c r="G19" t="s">
        <v>133</v>
      </c>
      <c r="H19" t="s">
        <v>135</v>
      </c>
      <c r="I19" s="47">
        <f>'Veri-7'!G18</f>
        <v>0</v>
      </c>
      <c r="J19" s="47"/>
    </row>
    <row r="20" spans="1:10" x14ac:dyDescent="0.25">
      <c r="A20" t="str">
        <f t="shared" si="0"/>
        <v>Tablo 7 de bulunan [Görme Engelli Bölümünden - Kitap Dışı Materyal - Çocuk - K] değeri 0 ise Tablo 10 a  [Yerleşik - Görme Engelli Bölümünden - Kitap Dışı Materyal - Çocuk - K] değeri giremezsiniz</v>
      </c>
      <c r="B20" t="b">
        <f t="shared" si="1"/>
        <v>1</v>
      </c>
      <c r="C20" s="47">
        <f>'Veri-10'!G31</f>
        <v>0</v>
      </c>
      <c r="D20" t="s">
        <v>163</v>
      </c>
      <c r="E20" t="s">
        <v>142</v>
      </c>
      <c r="F20" t="s">
        <v>140</v>
      </c>
      <c r="G20" t="s">
        <v>133</v>
      </c>
      <c r="H20" t="s">
        <v>136</v>
      </c>
      <c r="I20" s="47">
        <f>'Veri-7'!G19</f>
        <v>0</v>
      </c>
      <c r="J20" s="47"/>
    </row>
    <row r="21" spans="1:10" x14ac:dyDescent="0.25">
      <c r="A21" t="str">
        <f t="shared" si="0"/>
        <v>Tablo 7 de bulunan [Görme Engelli Bölümünden - Kitap Dışı Materyal - Yetişkin - E] değeri 0 ise Tablo 10 a  [Yerleşik - Görme Engelli Bölümünden - Kitap Dışı Materyal - Yetişkin - E] değeri giremezsiniz</v>
      </c>
      <c r="B21" t="b">
        <f t="shared" si="1"/>
        <v>1</v>
      </c>
      <c r="C21" s="47">
        <f>'Veri-10'!G32</f>
        <v>0</v>
      </c>
      <c r="D21" t="s">
        <v>163</v>
      </c>
      <c r="E21" t="s">
        <v>142</v>
      </c>
      <c r="F21" t="s">
        <v>140</v>
      </c>
      <c r="G21" t="s">
        <v>134</v>
      </c>
      <c r="H21" t="s">
        <v>135</v>
      </c>
      <c r="I21" s="47">
        <f>'Veri-7'!G20</f>
        <v>0</v>
      </c>
      <c r="J21" s="47"/>
    </row>
    <row r="22" spans="1:10" x14ac:dyDescent="0.25">
      <c r="A22" t="str">
        <f t="shared" si="0"/>
        <v>Tablo 7 de bulunan [Görme Engelli Bölümünden - Kitap Dışı Materyal - Yetişkin - K] değeri 0 ise Tablo 10 a  [Yerleşik - Görme Engelli Bölümünden - Kitap Dışı Materyal - Yetişkin - K] değeri giremezsiniz</v>
      </c>
      <c r="B22" t="b">
        <f t="shared" si="1"/>
        <v>1</v>
      </c>
      <c r="C22" s="47">
        <f>'Veri-10'!G33</f>
        <v>0</v>
      </c>
      <c r="D22" t="s">
        <v>163</v>
      </c>
      <c r="E22" t="s">
        <v>142</v>
      </c>
      <c r="F22" t="s">
        <v>140</v>
      </c>
      <c r="G22" t="s">
        <v>134</v>
      </c>
      <c r="H22" t="s">
        <v>136</v>
      </c>
      <c r="I22" s="47">
        <f>'Veri-7'!G21</f>
        <v>0</v>
      </c>
      <c r="J22" s="47"/>
    </row>
    <row r="23" spans="1:10" x14ac:dyDescent="0.25">
      <c r="A23" t="str">
        <f t="shared" si="0"/>
        <v>Tablo 7 de bulunan [Görme Engelli Bölümünden - Süreli Yayın - Çocuk - E] değeri 0 ise Tablo 10 a  [Yerleşik - Görme Engelli Bölümünden - Süreli Yayın - Çocuk - E] değeri giremezsiniz</v>
      </c>
      <c r="B23" t="b">
        <f t="shared" si="1"/>
        <v>1</v>
      </c>
      <c r="C23" s="47">
        <f>'Veri-10'!G34</f>
        <v>0</v>
      </c>
      <c r="D23" t="s">
        <v>163</v>
      </c>
      <c r="E23" t="s">
        <v>142</v>
      </c>
      <c r="F23" t="s">
        <v>141</v>
      </c>
      <c r="G23" t="s">
        <v>133</v>
      </c>
      <c r="H23" t="s">
        <v>135</v>
      </c>
      <c r="I23" s="47">
        <f>'Veri-7'!G22</f>
        <v>0</v>
      </c>
      <c r="J23" s="47"/>
    </row>
    <row r="24" spans="1:10" x14ac:dyDescent="0.25">
      <c r="A24" t="str">
        <f t="shared" si="0"/>
        <v>Tablo 7 de bulunan [Görme Engelli Bölümünden - Süreli Yayın - Çocuk - K] değeri 0 ise Tablo 10 a  [Yerleşik - Görme Engelli Bölümünden - Süreli Yayın - Çocuk - K] değeri giremezsiniz</v>
      </c>
      <c r="B24" t="b">
        <f t="shared" si="1"/>
        <v>1</v>
      </c>
      <c r="C24" s="47">
        <f>'Veri-10'!G35</f>
        <v>0</v>
      </c>
      <c r="D24" t="s">
        <v>163</v>
      </c>
      <c r="E24" t="s">
        <v>142</v>
      </c>
      <c r="F24" t="s">
        <v>141</v>
      </c>
      <c r="G24" t="s">
        <v>133</v>
      </c>
      <c r="H24" t="s">
        <v>136</v>
      </c>
      <c r="I24" s="47">
        <f>'Veri-7'!G23</f>
        <v>0</v>
      </c>
      <c r="J24" s="47"/>
    </row>
    <row r="25" spans="1:10" x14ac:dyDescent="0.25">
      <c r="A25" t="str">
        <f t="shared" si="0"/>
        <v>Tablo 7 de bulunan [Görme Engelli Bölümünden - Süreli Yayın - Yetişkin - E] değeri 0 ise Tablo 10 a  [Yerleşik - Görme Engelli Bölümünden - Süreli Yayın - Yetişkin - E] değeri giremezsiniz</v>
      </c>
      <c r="B25" t="b">
        <f t="shared" si="1"/>
        <v>1</v>
      </c>
      <c r="C25" s="47">
        <f>'Veri-10'!G36</f>
        <v>0</v>
      </c>
      <c r="D25" t="s">
        <v>163</v>
      </c>
      <c r="E25" t="s">
        <v>142</v>
      </c>
      <c r="F25" t="s">
        <v>141</v>
      </c>
      <c r="G25" t="s">
        <v>134</v>
      </c>
      <c r="H25" t="s">
        <v>135</v>
      </c>
      <c r="I25" s="47">
        <f>'Veri-7'!G24</f>
        <v>0</v>
      </c>
      <c r="J25" s="47"/>
    </row>
    <row r="26" spans="1:10" x14ac:dyDescent="0.25">
      <c r="A26" t="str">
        <f t="shared" si="0"/>
        <v>Tablo 7 de bulunan [Görme Engelli Bölümünden - Süreli Yayın - Yetişkin - K] değeri 0 ise Tablo 10 a  [Yerleşik - Görme Engelli Bölümünden - Süreli Yayın - Yetişkin - K] değeri giremezsiniz</v>
      </c>
      <c r="B26" t="b">
        <f t="shared" si="1"/>
        <v>1</v>
      </c>
      <c r="C26" s="47">
        <f>'Veri-10'!G37</f>
        <v>0</v>
      </c>
      <c r="D26" t="s">
        <v>163</v>
      </c>
      <c r="E26" t="s">
        <v>142</v>
      </c>
      <c r="F26" t="s">
        <v>141</v>
      </c>
      <c r="G26" t="s">
        <v>134</v>
      </c>
      <c r="H26" t="s">
        <v>136</v>
      </c>
      <c r="I26" s="47">
        <f>'Veri-7'!G25</f>
        <v>0</v>
      </c>
      <c r="J26" s="47"/>
    </row>
    <row r="27" spans="1:10" x14ac:dyDescent="0.25">
      <c r="A27" t="str">
        <f t="shared" si="0"/>
        <v>Tablo 7 de bulunan [Gezici Kütüphane - Kitap - Çocuk - E] değeri 0 ise Tablo 10 a  [Yerleşik - Gezici Kütüphane - Kitap - Çocuk - E] değeri giremezsiniz</v>
      </c>
      <c r="B27" t="b">
        <f t="shared" si="1"/>
        <v>1</v>
      </c>
      <c r="C27" s="47">
        <f>'Veri-10'!G38</f>
        <v>0</v>
      </c>
      <c r="D27" t="s">
        <v>163</v>
      </c>
      <c r="E27" t="s">
        <v>143</v>
      </c>
      <c r="F27" t="s">
        <v>139</v>
      </c>
      <c r="G27" t="s">
        <v>133</v>
      </c>
      <c r="H27" t="s">
        <v>135</v>
      </c>
      <c r="I27" s="47">
        <f>'Veri-7'!G26</f>
        <v>0</v>
      </c>
      <c r="J27" s="47"/>
    </row>
    <row r="28" spans="1:10" x14ac:dyDescent="0.25">
      <c r="A28" t="str">
        <f t="shared" si="0"/>
        <v>Tablo 7 de bulunan [Gezici Kütüphane - Kitap - Çocuk - K] değeri 0 ise Tablo 10 a  [Yerleşik - Gezici Kütüphane - Kitap - Çocuk - K] değeri giremezsiniz</v>
      </c>
      <c r="B28" t="b">
        <f t="shared" si="1"/>
        <v>1</v>
      </c>
      <c r="C28" s="47">
        <f>'Veri-10'!G39</f>
        <v>0</v>
      </c>
      <c r="D28" t="s">
        <v>163</v>
      </c>
      <c r="E28" t="s">
        <v>143</v>
      </c>
      <c r="F28" t="s">
        <v>139</v>
      </c>
      <c r="G28" t="s">
        <v>133</v>
      </c>
      <c r="H28" t="s">
        <v>136</v>
      </c>
      <c r="I28" s="47">
        <f>'Veri-7'!G27</f>
        <v>0</v>
      </c>
      <c r="J28" s="47"/>
    </row>
    <row r="29" spans="1:10" x14ac:dyDescent="0.25">
      <c r="A29" t="str">
        <f t="shared" si="0"/>
        <v>Tablo 7 de bulunan [Gezici Kütüphane - Kitap - Yetişkin - E] değeri 0 ise Tablo 10 a  [Yerleşik - Gezici Kütüphane - Kitap - Yetişkin - E] değeri giremezsiniz</v>
      </c>
      <c r="B29" t="b">
        <f t="shared" si="1"/>
        <v>1</v>
      </c>
      <c r="C29" s="47">
        <f>'Veri-10'!G40</f>
        <v>0</v>
      </c>
      <c r="D29" t="s">
        <v>163</v>
      </c>
      <c r="E29" t="s">
        <v>143</v>
      </c>
      <c r="F29" t="s">
        <v>139</v>
      </c>
      <c r="G29" t="s">
        <v>134</v>
      </c>
      <c r="H29" t="s">
        <v>135</v>
      </c>
      <c r="I29" s="47">
        <f>'Veri-7'!G28</f>
        <v>0</v>
      </c>
      <c r="J29" s="47"/>
    </row>
    <row r="30" spans="1:10" x14ac:dyDescent="0.25">
      <c r="A30" t="str">
        <f t="shared" si="0"/>
        <v>Tablo 7 de bulunan [Gezici Kütüphane - Kitap - Yetişkin - K] değeri 0 ise Tablo 10 a  [Yerleşik - Gezici Kütüphane - Kitap - Yetişkin - K] değeri giremezsiniz</v>
      </c>
      <c r="B30" t="b">
        <f t="shared" si="1"/>
        <v>1</v>
      </c>
      <c r="C30" s="47">
        <f>'Veri-10'!G41</f>
        <v>0</v>
      </c>
      <c r="D30" t="s">
        <v>163</v>
      </c>
      <c r="E30" t="s">
        <v>143</v>
      </c>
      <c r="F30" t="s">
        <v>139</v>
      </c>
      <c r="G30" t="s">
        <v>134</v>
      </c>
      <c r="H30" t="s">
        <v>136</v>
      </c>
      <c r="I30" s="47">
        <f>'Veri-7'!G29</f>
        <v>0</v>
      </c>
      <c r="J30" s="47"/>
    </row>
    <row r="31" spans="1:10" x14ac:dyDescent="0.25">
      <c r="A31" t="str">
        <f t="shared" si="0"/>
        <v>Tablo 7 de bulunan [Gezici Kütüphane - Kitap Dışı Materyal - Çocuk - E] değeri 0 ise Tablo 10 a  [Yerleşik - Gezici Kütüphane - Kitap Dışı Materyal - Çocuk - E] değeri giremezsiniz</v>
      </c>
      <c r="B31" t="b">
        <f t="shared" si="1"/>
        <v>1</v>
      </c>
      <c r="C31" s="47">
        <f>'Veri-10'!G42</f>
        <v>0</v>
      </c>
      <c r="D31" t="s">
        <v>163</v>
      </c>
      <c r="E31" t="s">
        <v>143</v>
      </c>
      <c r="F31" t="s">
        <v>140</v>
      </c>
      <c r="G31" t="s">
        <v>133</v>
      </c>
      <c r="H31" t="s">
        <v>135</v>
      </c>
      <c r="I31" s="47">
        <f>'Veri-7'!G30</f>
        <v>0</v>
      </c>
      <c r="J31" s="47"/>
    </row>
    <row r="32" spans="1:10" x14ac:dyDescent="0.25">
      <c r="A32" t="str">
        <f t="shared" si="0"/>
        <v>Tablo 7 de bulunan [Gezici Kütüphane - Kitap Dışı Materyal - Çocuk - K] değeri 0 ise Tablo 10 a  [Yerleşik - Gezici Kütüphane - Kitap Dışı Materyal - Çocuk - K] değeri giremezsiniz</v>
      </c>
      <c r="B32" t="b">
        <f t="shared" si="1"/>
        <v>1</v>
      </c>
      <c r="C32" s="47">
        <f>'Veri-10'!G43</f>
        <v>0</v>
      </c>
      <c r="D32" t="s">
        <v>163</v>
      </c>
      <c r="E32" t="s">
        <v>143</v>
      </c>
      <c r="F32" t="s">
        <v>140</v>
      </c>
      <c r="G32" t="s">
        <v>133</v>
      </c>
      <c r="H32" t="s">
        <v>136</v>
      </c>
      <c r="I32" s="47">
        <f>'Veri-7'!G31</f>
        <v>0</v>
      </c>
      <c r="J32" s="47"/>
    </row>
    <row r="33" spans="1:10" x14ac:dyDescent="0.25">
      <c r="A33" t="str">
        <f t="shared" si="0"/>
        <v>Tablo 7 de bulunan [Gezici Kütüphane - Kitap Dışı Materyal - Yetişkin - E] değeri 0 ise Tablo 10 a  [Yerleşik - Gezici Kütüphane - Kitap Dışı Materyal - Yetişkin - E] değeri giremezsiniz</v>
      </c>
      <c r="B33" t="b">
        <f t="shared" si="1"/>
        <v>1</v>
      </c>
      <c r="C33" s="47">
        <f>'Veri-10'!G44</f>
        <v>0</v>
      </c>
      <c r="D33" t="s">
        <v>163</v>
      </c>
      <c r="E33" t="s">
        <v>143</v>
      </c>
      <c r="F33" t="s">
        <v>140</v>
      </c>
      <c r="G33" t="s">
        <v>134</v>
      </c>
      <c r="H33" t="s">
        <v>135</v>
      </c>
      <c r="I33" s="47">
        <f>'Veri-7'!G32</f>
        <v>0</v>
      </c>
      <c r="J33" s="47"/>
    </row>
    <row r="34" spans="1:10" x14ac:dyDescent="0.25">
      <c r="A34" t="str">
        <f t="shared" si="0"/>
        <v>Tablo 7 de bulunan [Gezici Kütüphane - Kitap Dışı Materyal - Yetişkin - K] değeri 0 ise Tablo 10 a  [Yerleşik - Gezici Kütüphane - Kitap Dışı Materyal - Yetişkin - K] değeri giremezsiniz</v>
      </c>
      <c r="B34" t="b">
        <f t="shared" si="1"/>
        <v>1</v>
      </c>
      <c r="C34" s="47">
        <f>'Veri-10'!G45</f>
        <v>0</v>
      </c>
      <c r="D34" t="s">
        <v>163</v>
      </c>
      <c r="E34" t="s">
        <v>143</v>
      </c>
      <c r="F34" t="s">
        <v>140</v>
      </c>
      <c r="G34" t="s">
        <v>134</v>
      </c>
      <c r="H34" t="s">
        <v>136</v>
      </c>
      <c r="I34" s="47">
        <f>'Veri-7'!G33</f>
        <v>0</v>
      </c>
      <c r="J34" s="47"/>
    </row>
    <row r="35" spans="1:10" x14ac:dyDescent="0.25">
      <c r="A35" t="str">
        <f t="shared" si="0"/>
        <v>Tablo 7 de bulunan [Gezici Kütüphane - Süreli Yayın - Çocuk - E] değeri 0 ise Tablo 10 a  [Yerleşik - Gezici Kütüphane - Süreli Yayın - Çocuk - E] değeri giremezsiniz</v>
      </c>
      <c r="B35" t="b">
        <f t="shared" si="1"/>
        <v>1</v>
      </c>
      <c r="C35" s="47">
        <f>'Veri-10'!G46</f>
        <v>0</v>
      </c>
      <c r="D35" t="s">
        <v>163</v>
      </c>
      <c r="E35" t="s">
        <v>143</v>
      </c>
      <c r="F35" t="s">
        <v>141</v>
      </c>
      <c r="G35" t="s">
        <v>133</v>
      </c>
      <c r="H35" t="s">
        <v>135</v>
      </c>
      <c r="I35" s="47">
        <f>'Veri-7'!G34</f>
        <v>0</v>
      </c>
      <c r="J35" s="47"/>
    </row>
    <row r="36" spans="1:10" x14ac:dyDescent="0.25">
      <c r="A36" t="str">
        <f t="shared" si="0"/>
        <v>Tablo 7 de bulunan [Gezici Kütüphane - Süreli Yayın - Çocuk - K] değeri 0 ise Tablo 10 a  [Yerleşik - Gezici Kütüphane - Süreli Yayın - Çocuk - K] değeri giremezsiniz</v>
      </c>
      <c r="B36" t="b">
        <f t="shared" si="1"/>
        <v>1</v>
      </c>
      <c r="C36" s="47">
        <f>'Veri-10'!G47</f>
        <v>0</v>
      </c>
      <c r="D36" t="s">
        <v>163</v>
      </c>
      <c r="E36" t="s">
        <v>143</v>
      </c>
      <c r="F36" t="s">
        <v>141</v>
      </c>
      <c r="G36" t="s">
        <v>133</v>
      </c>
      <c r="H36" t="s">
        <v>136</v>
      </c>
      <c r="I36" s="47">
        <f>'Veri-7'!G35</f>
        <v>0</v>
      </c>
      <c r="J36" s="47"/>
    </row>
    <row r="37" spans="1:10" x14ac:dyDescent="0.25">
      <c r="A37" t="str">
        <f t="shared" si="0"/>
        <v>Tablo 7 de bulunan [Gezici Kütüphane - Süreli Yayın - Yetişkin - E] değeri 0 ise Tablo 10 a  [Yerleşik - Gezici Kütüphane - Süreli Yayın - Yetişkin - E] değeri giremezsiniz</v>
      </c>
      <c r="B37" t="b">
        <f t="shared" si="1"/>
        <v>1</v>
      </c>
      <c r="C37" s="47">
        <f>'Veri-10'!G48</f>
        <v>0</v>
      </c>
      <c r="D37" t="s">
        <v>163</v>
      </c>
      <c r="E37" t="s">
        <v>143</v>
      </c>
      <c r="F37" t="s">
        <v>141</v>
      </c>
      <c r="G37" t="s">
        <v>134</v>
      </c>
      <c r="H37" t="s">
        <v>135</v>
      </c>
      <c r="I37" s="47">
        <f>'Veri-7'!G36</f>
        <v>0</v>
      </c>
      <c r="J37" s="47"/>
    </row>
    <row r="38" spans="1:10" x14ac:dyDescent="0.25">
      <c r="A38" t="str">
        <f t="shared" si="0"/>
        <v>Tablo 7 de bulunan [Gezici Kütüphane - Süreli Yayın - Yetişkin - K] değeri 0 ise Tablo 10 a  [Yerleşik - Gezici Kütüphane - Süreli Yayın - Yetişkin - K] değeri giremezsiniz</v>
      </c>
      <c r="B38" t="b">
        <f t="shared" si="1"/>
        <v>1</v>
      </c>
      <c r="C38" s="47">
        <f>'Veri-10'!G49</f>
        <v>0</v>
      </c>
      <c r="D38" t="s">
        <v>163</v>
      </c>
      <c r="E38" t="s">
        <v>143</v>
      </c>
      <c r="F38" t="s">
        <v>141</v>
      </c>
      <c r="G38" t="s">
        <v>134</v>
      </c>
      <c r="H38" t="s">
        <v>136</v>
      </c>
      <c r="I38" s="47">
        <f>'Veri-7'!G37</f>
        <v>0</v>
      </c>
      <c r="J38" s="47"/>
    </row>
    <row r="39" spans="1:10" x14ac:dyDescent="0.25">
      <c r="A39" t="s">
        <v>186</v>
      </c>
      <c r="B39" s="47" t="b">
        <f>IF(Sistem!B$4=0,C39=0,TRUE)</f>
        <v>1</v>
      </c>
      <c r="C39" s="47">
        <f>SUM('Veri-7'!G26:G37)+SUM('Veri-7'!G70:G85)</f>
        <v>0</v>
      </c>
      <c r="D39" s="47"/>
    </row>
    <row r="40" spans="1:10" x14ac:dyDescent="0.25">
      <c r="A40" t="s">
        <v>187</v>
      </c>
      <c r="B40" s="47" t="b">
        <f>IF(Sistem!B$4=0,C40=0,TRUE)</f>
        <v>1</v>
      </c>
      <c r="C40" s="47">
        <f>SUM('Veri-8'!D2:D8)</f>
        <v>0</v>
      </c>
      <c r="D40" s="47"/>
    </row>
    <row r="41" spans="1:10" x14ac:dyDescent="0.25">
      <c r="A41" t="s">
        <v>188</v>
      </c>
      <c r="B41" s="47" t="b">
        <f>IF(Sistem!B$4=0,C41=0,TRUE)</f>
        <v>1</v>
      </c>
      <c r="C41" s="47">
        <f>SUM('Veri-9'!F14:F17)</f>
        <v>0</v>
      </c>
      <c r="D41" s="47"/>
    </row>
    <row r="42" spans="1:10" x14ac:dyDescent="0.25">
      <c r="A42" t="s">
        <v>189</v>
      </c>
      <c r="B42" s="47" t="b">
        <f>IF(Sistem!B$4=0,C42=0,TRUE)</f>
        <v>1</v>
      </c>
      <c r="C42" s="47">
        <f>SUM('Veri-10'!G38:G49)</f>
        <v>0</v>
      </c>
      <c r="D42" s="47"/>
    </row>
    <row r="43" spans="1:10" x14ac:dyDescent="0.25">
      <c r="A43" t="str">
        <f t="shared" ref="A43:A58" si="2">"Tablo 9 da ["&amp;D43&amp;" - "&amp;E43&amp;" - "&amp;F43&amp;" - "&amp;G43&amp;"] türünde kayıtlı üyeniz yokken Tablo 10 da ["&amp;D43&amp;" - "&amp;E43&amp;" - "&amp;F43&amp;" - "&amp;G43&amp;"] türünde ödünç verme bilgisi belirtemezsiniz"</f>
        <v>Tablo 9 da [Yerleşik - Ödünç Verme Bölümünden - Çocuk - E] türünde kayıtlı üyeniz yokken Tablo 10 da [Yerleşik - Ödünç Verme Bölümünden - Çocuk - E] türünde ödünç verme bilgisi belirtemezsiniz</v>
      </c>
      <c r="B43" t="b">
        <f t="shared" ref="B43:B58" si="3">IF(H43=0,IF(C43&gt;0,FALSE,TRUE),TRUE)</f>
        <v>1</v>
      </c>
      <c r="C43">
        <f>'Veri-10'!G2+'Veri-10'!G6+'Veri-10'!G10</f>
        <v>823</v>
      </c>
      <c r="D43" t="s">
        <v>163</v>
      </c>
      <c r="E43" t="s">
        <v>138</v>
      </c>
      <c r="F43" t="s">
        <v>133</v>
      </c>
      <c r="G43" t="s">
        <v>135</v>
      </c>
      <c r="H43">
        <f>'Veri-9'!F2</f>
        <v>937</v>
      </c>
    </row>
    <row r="44" spans="1:10" x14ac:dyDescent="0.25">
      <c r="A44" t="str">
        <f t="shared" si="2"/>
        <v>Tablo 9 da [Yerleşik - Ödünç Verme Bölümünden - Çocuk - K] türünde kayıtlı üyeniz yokken Tablo 10 da [Yerleşik - Ödünç Verme Bölümünden - Çocuk - K] türünde ödünç verme bilgisi belirtemezsiniz</v>
      </c>
      <c r="B44" t="b">
        <f t="shared" si="3"/>
        <v>1</v>
      </c>
      <c r="C44">
        <f>'Veri-10'!G3+'Veri-10'!G7+'Veri-10'!G11</f>
        <v>1511</v>
      </c>
      <c r="D44" t="s">
        <v>163</v>
      </c>
      <c r="E44" t="s">
        <v>138</v>
      </c>
      <c r="F44" t="s">
        <v>133</v>
      </c>
      <c r="G44" t="s">
        <v>136</v>
      </c>
      <c r="H44">
        <f>'Veri-9'!F3</f>
        <v>979</v>
      </c>
    </row>
    <row r="45" spans="1:10" x14ac:dyDescent="0.25">
      <c r="A45" t="str">
        <f t="shared" si="2"/>
        <v>Tablo 9 da [Yerleşik - Ödünç Verme Bölümünden - Yetişkin - E] türünde kayıtlı üyeniz yokken Tablo 10 da [Yerleşik - Ödünç Verme Bölümünden - Yetişkin - E] türünde ödünç verme bilgisi belirtemezsiniz</v>
      </c>
      <c r="B45" t="b">
        <f t="shared" si="3"/>
        <v>1</v>
      </c>
      <c r="C45">
        <f>'Veri-10'!G4+'Veri-10'!G8+'Veri-10'!G12</f>
        <v>585</v>
      </c>
      <c r="D45" t="s">
        <v>163</v>
      </c>
      <c r="E45" t="s">
        <v>138</v>
      </c>
      <c r="F45" t="s">
        <v>134</v>
      </c>
      <c r="G45" t="s">
        <v>135</v>
      </c>
      <c r="H45">
        <f>'Veri-9'!F4</f>
        <v>514</v>
      </c>
    </row>
    <row r="46" spans="1:10" x14ac:dyDescent="0.25">
      <c r="A46" t="str">
        <f t="shared" si="2"/>
        <v>Tablo 9 da [Yerleşik - Ödünç Verme Bölümünden - Yetişkin - K] türünde kayıtlı üyeniz yokken Tablo 10 da [Yerleşik - Ödünç Verme Bölümünden - Yetişkin - K] türünde ödünç verme bilgisi belirtemezsiniz</v>
      </c>
      <c r="B46" t="b">
        <f t="shared" si="3"/>
        <v>1</v>
      </c>
      <c r="C46">
        <f>'Veri-10'!G5+'Veri-10'!G9+'Veri-10'!G13</f>
        <v>495</v>
      </c>
      <c r="D46" t="s">
        <v>163</v>
      </c>
      <c r="E46" t="s">
        <v>138</v>
      </c>
      <c r="F46" t="s">
        <v>134</v>
      </c>
      <c r="G46" t="s">
        <v>136</v>
      </c>
      <c r="H46">
        <f>'Veri-9'!F5</f>
        <v>478</v>
      </c>
    </row>
    <row r="47" spans="1:10" x14ac:dyDescent="0.25">
      <c r="A47" t="str">
        <f t="shared" si="2"/>
        <v>Tablo 9 da [Yerleşik - Eve Bağımlı Üye - Çocuk - E] türünde kayıtlı üyeniz yokken Tablo 10 da [Yerleşik - Eve Bağımlı Üye - Çocuk - E] türünde ödünç verme bilgisi belirtemezsiniz</v>
      </c>
      <c r="B47" t="b">
        <f t="shared" si="3"/>
        <v>1</v>
      </c>
      <c r="C47">
        <f>'Veri-10'!G14+'Veri-10'!G18+'Veri-10'!G22</f>
        <v>0</v>
      </c>
      <c r="D47" t="s">
        <v>163</v>
      </c>
      <c r="E47" t="s">
        <v>168</v>
      </c>
      <c r="F47" t="s">
        <v>133</v>
      </c>
      <c r="G47" t="s">
        <v>135</v>
      </c>
      <c r="H47">
        <f>'Veri-9'!F6</f>
        <v>0</v>
      </c>
    </row>
    <row r="48" spans="1:10" x14ac:dyDescent="0.25">
      <c r="A48" t="str">
        <f t="shared" si="2"/>
        <v>Tablo 9 da [Yerleşik - Eve Bağımlı Üye - Çocuk - K] türünde kayıtlı üyeniz yokken Tablo 10 da [Yerleşik - Eve Bağımlı Üye - Çocuk - K] türünde ödünç verme bilgisi belirtemezsiniz</v>
      </c>
      <c r="B48" t="b">
        <f t="shared" si="3"/>
        <v>1</v>
      </c>
      <c r="C48">
        <f>'Veri-10'!G15+'Veri-10'!G19+'Veri-10'!G23</f>
        <v>0</v>
      </c>
      <c r="D48" t="s">
        <v>163</v>
      </c>
      <c r="E48" t="s">
        <v>168</v>
      </c>
      <c r="F48" t="s">
        <v>133</v>
      </c>
      <c r="G48" t="s">
        <v>136</v>
      </c>
      <c r="H48">
        <f>'Veri-9'!F7</f>
        <v>0</v>
      </c>
    </row>
    <row r="49" spans="1:8" x14ac:dyDescent="0.25">
      <c r="A49" t="str">
        <f t="shared" si="2"/>
        <v>Tablo 9 da [Yerleşik - Eve Bağımlı Üye - Yetişkin - E] türünde kayıtlı üyeniz yokken Tablo 10 da [Yerleşik - Eve Bağımlı Üye - Yetişkin - E] türünde ödünç verme bilgisi belirtemezsiniz</v>
      </c>
      <c r="B49" t="b">
        <f t="shared" si="3"/>
        <v>1</v>
      </c>
      <c r="C49">
        <f>'Veri-10'!G16+'Veri-10'!G20+'Veri-10'!G24</f>
        <v>0</v>
      </c>
      <c r="D49" t="s">
        <v>163</v>
      </c>
      <c r="E49" t="s">
        <v>168</v>
      </c>
      <c r="F49" t="s">
        <v>134</v>
      </c>
      <c r="G49" t="s">
        <v>135</v>
      </c>
      <c r="H49">
        <f>'Veri-9'!F8</f>
        <v>0</v>
      </c>
    </row>
    <row r="50" spans="1:8" x14ac:dyDescent="0.25">
      <c r="A50" t="str">
        <f t="shared" si="2"/>
        <v>Tablo 9 da [Yerleşik - Eve Bağımlı Üye - Yetişkin - K] türünde kayıtlı üyeniz yokken Tablo 10 da [Yerleşik - Eve Bağımlı Üye - Yetişkin - K] türünde ödünç verme bilgisi belirtemezsiniz</v>
      </c>
      <c r="B50" t="b">
        <f t="shared" si="3"/>
        <v>1</v>
      </c>
      <c r="C50">
        <f>'Veri-10'!G17+'Veri-10'!G21+'Veri-10'!G25</f>
        <v>0</v>
      </c>
      <c r="D50" t="s">
        <v>163</v>
      </c>
      <c r="E50" t="s">
        <v>168</v>
      </c>
      <c r="F50" t="s">
        <v>134</v>
      </c>
      <c r="G50" t="s">
        <v>136</v>
      </c>
      <c r="H50">
        <f>'Veri-9'!F9</f>
        <v>0</v>
      </c>
    </row>
    <row r="51" spans="1:8" x14ac:dyDescent="0.25">
      <c r="A51" t="str">
        <f t="shared" si="2"/>
        <v>Tablo 9 da [Yerleşik - Görme Engelli Bölümünden - Çocuk - E] türünde kayıtlı üyeniz yokken Tablo 10 da [Yerleşik - Görme Engelli Bölümünden - Çocuk - E] türünde ödünç verme bilgisi belirtemezsiniz</v>
      </c>
      <c r="B51" t="b">
        <f t="shared" si="3"/>
        <v>1</v>
      </c>
      <c r="C51">
        <f>'Veri-10'!G26+'Veri-10'!G30+'Veri-10'!G34</f>
        <v>0</v>
      </c>
      <c r="D51" t="s">
        <v>163</v>
      </c>
      <c r="E51" t="s">
        <v>142</v>
      </c>
      <c r="F51" t="s">
        <v>133</v>
      </c>
      <c r="G51" t="s">
        <v>135</v>
      </c>
      <c r="H51">
        <f>'Veri-9'!F10</f>
        <v>0</v>
      </c>
    </row>
    <row r="52" spans="1:8" x14ac:dyDescent="0.25">
      <c r="A52" t="str">
        <f t="shared" si="2"/>
        <v>Tablo 9 da [Yerleşik - Görme Engelli Bölümünden - Çocuk - K] türünde kayıtlı üyeniz yokken Tablo 10 da [Yerleşik - Görme Engelli Bölümünden - Çocuk - K] türünde ödünç verme bilgisi belirtemezsiniz</v>
      </c>
      <c r="B52" t="b">
        <f t="shared" si="3"/>
        <v>1</v>
      </c>
      <c r="C52">
        <f>'Veri-10'!G27+'Veri-10'!G31+'Veri-10'!G35</f>
        <v>0</v>
      </c>
      <c r="D52" t="s">
        <v>163</v>
      </c>
      <c r="E52" t="s">
        <v>142</v>
      </c>
      <c r="F52" t="s">
        <v>133</v>
      </c>
      <c r="G52" t="s">
        <v>136</v>
      </c>
      <c r="H52">
        <f>'Veri-9'!F11</f>
        <v>0</v>
      </c>
    </row>
    <row r="53" spans="1:8" x14ac:dyDescent="0.25">
      <c r="A53" t="str">
        <f t="shared" si="2"/>
        <v>Tablo 9 da [Yerleşik - Görme Engelli Bölümünden - Yetişkin - E] türünde kayıtlı üyeniz yokken Tablo 10 da [Yerleşik - Görme Engelli Bölümünden - Yetişkin - E] türünde ödünç verme bilgisi belirtemezsiniz</v>
      </c>
      <c r="B53" t="b">
        <f t="shared" si="3"/>
        <v>1</v>
      </c>
      <c r="C53">
        <f>'Veri-10'!G28+'Veri-10'!G32+'Veri-10'!G36</f>
        <v>0</v>
      </c>
      <c r="D53" t="s">
        <v>163</v>
      </c>
      <c r="E53" t="s">
        <v>142</v>
      </c>
      <c r="F53" t="s">
        <v>134</v>
      </c>
      <c r="G53" t="s">
        <v>135</v>
      </c>
      <c r="H53">
        <f>'Veri-9'!F12</f>
        <v>0</v>
      </c>
    </row>
    <row r="54" spans="1:8" x14ac:dyDescent="0.25">
      <c r="A54" t="str">
        <f t="shared" si="2"/>
        <v>Tablo 9 da [Yerleşik - Görme Engelli Bölümünden - Yetişkin - K] türünde kayıtlı üyeniz yokken Tablo 10 da [Yerleşik - Görme Engelli Bölümünden - Yetişkin - K] türünde ödünç verme bilgisi belirtemezsiniz</v>
      </c>
      <c r="B54" t="b">
        <f t="shared" si="3"/>
        <v>1</v>
      </c>
      <c r="C54">
        <f>'Veri-10'!G29+'Veri-10'!G33+'Veri-10'!G37</f>
        <v>0</v>
      </c>
      <c r="D54" t="s">
        <v>163</v>
      </c>
      <c r="E54" t="s">
        <v>142</v>
      </c>
      <c r="F54" t="s">
        <v>134</v>
      </c>
      <c r="G54" t="s">
        <v>136</v>
      </c>
      <c r="H54">
        <f>'Veri-9'!F13</f>
        <v>0</v>
      </c>
    </row>
    <row r="55" spans="1:8" x14ac:dyDescent="0.25">
      <c r="A55" t="str">
        <f t="shared" si="2"/>
        <v>Tablo 9 da [Gezici Kütüphane -  - Çocuk - E] türünde kayıtlı üyeniz yokken Tablo 10 da [Gezici Kütüphane -  - Çocuk - E] türünde ödünç verme bilgisi belirtemezsiniz</v>
      </c>
      <c r="B55" t="b">
        <f t="shared" si="3"/>
        <v>1</v>
      </c>
      <c r="C55">
        <f>'Veri-10'!G38+'Veri-10'!G42+'Veri-10'!G46</f>
        <v>0</v>
      </c>
      <c r="D55" t="s">
        <v>143</v>
      </c>
      <c r="F55" t="s">
        <v>133</v>
      </c>
      <c r="G55" t="s">
        <v>135</v>
      </c>
      <c r="H55">
        <f>'Veri-9'!F14</f>
        <v>0</v>
      </c>
    </row>
    <row r="56" spans="1:8" x14ac:dyDescent="0.25">
      <c r="A56" t="str">
        <f t="shared" si="2"/>
        <v>Tablo 9 da [Gezici Kütüphane -  - Çocuk - K] türünde kayıtlı üyeniz yokken Tablo 10 da [Gezici Kütüphane -  - Çocuk - K] türünde ödünç verme bilgisi belirtemezsiniz</v>
      </c>
      <c r="B56" t="b">
        <f t="shared" si="3"/>
        <v>1</v>
      </c>
      <c r="C56">
        <f>'Veri-10'!G39+'Veri-10'!G43+'Veri-10'!G47</f>
        <v>0</v>
      </c>
      <c r="D56" t="s">
        <v>143</v>
      </c>
      <c r="F56" t="s">
        <v>133</v>
      </c>
      <c r="G56" t="s">
        <v>136</v>
      </c>
      <c r="H56">
        <f>'Veri-9'!F15</f>
        <v>0</v>
      </c>
    </row>
    <row r="57" spans="1:8" x14ac:dyDescent="0.25">
      <c r="A57" t="str">
        <f t="shared" si="2"/>
        <v>Tablo 9 da [Gezici Kütüphane -  - Yetişkin - E] türünde kayıtlı üyeniz yokken Tablo 10 da [Gezici Kütüphane -  - Yetişkin - E] türünde ödünç verme bilgisi belirtemezsiniz</v>
      </c>
      <c r="B57" t="b">
        <f t="shared" si="3"/>
        <v>1</v>
      </c>
      <c r="C57">
        <f>'Veri-10'!G40+'Veri-10'!G44+'Veri-10'!G48</f>
        <v>0</v>
      </c>
      <c r="D57" t="s">
        <v>143</v>
      </c>
      <c r="F57" t="s">
        <v>134</v>
      </c>
      <c r="G57" t="s">
        <v>135</v>
      </c>
      <c r="H57">
        <f>'Veri-9'!F16</f>
        <v>0</v>
      </c>
    </row>
    <row r="58" spans="1:8" x14ac:dyDescent="0.25">
      <c r="A58" t="str">
        <f t="shared" si="2"/>
        <v>Tablo 9 da [Gezici Kütüphane -  - Yetişkin - K] türünde kayıtlı üyeniz yokken Tablo 10 da [Gezici Kütüphane -  - Yetişkin - K] türünde ödünç verme bilgisi belirtemezsiniz</v>
      </c>
      <c r="B58" t="b">
        <f t="shared" si="3"/>
        <v>1</v>
      </c>
      <c r="C58">
        <f>'Veri-10'!G41+'Veri-10'!G45+'Veri-10'!G49</f>
        <v>0</v>
      </c>
      <c r="D58" t="s">
        <v>143</v>
      </c>
      <c r="F58" t="s">
        <v>134</v>
      </c>
      <c r="G58" t="s">
        <v>136</v>
      </c>
      <c r="H58">
        <f>'Veri-9'!F17</f>
        <v>0</v>
      </c>
    </row>
    <row r="59" spans="1:8" x14ac:dyDescent="0.25">
      <c r="A59" t="str">
        <f>"Tablo 1 "&amp;'Tablo-1'!A7&amp;" - "  &amp;'Tablo-1'!N$3&amp;" değeri 0 dan küçük olamaz"</f>
        <v>Tablo 1 000-Genel - 2018 2. Dönem Sonu Kitap Sayısı değeri 0 dan küçük olamaz</v>
      </c>
      <c r="B59" t="b">
        <f>'Tablo-1'!N7&gt;=0</f>
        <v>1</v>
      </c>
    </row>
    <row r="60" spans="1:8" x14ac:dyDescent="0.25">
      <c r="A60" t="str">
        <f>"Tablo 1 "&amp;'Tablo-1'!A8&amp;" - "  &amp;'Tablo-1'!N$3&amp;" değeri 0 dan küçük olamaz"</f>
        <v>Tablo 1 100-Felsefe ve Psikoloji - 2018 2. Dönem Sonu Kitap Sayısı değeri 0 dan küçük olamaz</v>
      </c>
      <c r="B60" t="b">
        <f>'Tablo-1'!N8&gt;=0</f>
        <v>1</v>
      </c>
    </row>
    <row r="61" spans="1:8" x14ac:dyDescent="0.25">
      <c r="A61" t="str">
        <f>"Tablo 1 "&amp;'Tablo-1'!A9&amp;" - "  &amp;'Tablo-1'!N$3&amp;" değeri 0 dan küçük olamaz"</f>
        <v>Tablo 1 200-Din - 2018 2. Dönem Sonu Kitap Sayısı değeri 0 dan küçük olamaz</v>
      </c>
      <c r="B61" t="b">
        <f>'Tablo-1'!N9&gt;=0</f>
        <v>1</v>
      </c>
    </row>
    <row r="62" spans="1:8" x14ac:dyDescent="0.25">
      <c r="A62" t="str">
        <f>"Tablo 1 "&amp;'Tablo-1'!A10&amp;" - "  &amp;'Tablo-1'!N$3&amp;" değeri 0 dan küçük olamaz"</f>
        <v>Tablo 1 300-Toplum Bilimleri - 2018 2. Dönem Sonu Kitap Sayısı değeri 0 dan küçük olamaz</v>
      </c>
      <c r="B62" t="b">
        <f>'Tablo-1'!N10&gt;=0</f>
        <v>1</v>
      </c>
    </row>
    <row r="63" spans="1:8" x14ac:dyDescent="0.25">
      <c r="A63" t="str">
        <f>"Tablo 1 "&amp;'Tablo-1'!A11&amp;" - "  &amp;'Tablo-1'!N$3&amp;" değeri 0 dan küçük olamaz"</f>
        <v>Tablo 1 400-Dil ve Dilbilim - 2018 2. Dönem Sonu Kitap Sayısı değeri 0 dan küçük olamaz</v>
      </c>
      <c r="B63" t="b">
        <f>'Tablo-1'!N11&gt;=0</f>
        <v>1</v>
      </c>
    </row>
    <row r="64" spans="1:8" x14ac:dyDescent="0.25">
      <c r="A64" t="str">
        <f>"Tablo 1 "&amp;'Tablo-1'!A12&amp;" - "  &amp;'Tablo-1'!N$3&amp;" değeri 0 dan küçük olamaz"</f>
        <v>Tablo 1 500-Doğa Bilimleri ve Matematik - 2018 2. Dönem Sonu Kitap Sayısı değeri 0 dan küçük olamaz</v>
      </c>
      <c r="B64" t="b">
        <f>'Tablo-1'!N12&gt;=0</f>
        <v>1</v>
      </c>
    </row>
    <row r="65" spans="1:8" x14ac:dyDescent="0.25">
      <c r="A65" t="str">
        <f>"Tablo 1 "&amp;'Tablo-1'!A13&amp;" - "  &amp;'Tablo-1'!N$3&amp;" değeri 0 dan küçük olamaz"</f>
        <v>Tablo 1 600-Uygulamalı Bilimler ve Teknoloji - 2018 2. Dönem Sonu Kitap Sayısı değeri 0 dan küçük olamaz</v>
      </c>
      <c r="B65" t="b">
        <f>'Tablo-1'!N13&gt;=0</f>
        <v>1</v>
      </c>
    </row>
    <row r="66" spans="1:8" x14ac:dyDescent="0.25">
      <c r="A66" t="str">
        <f>"Tablo 1 "&amp;'Tablo-1'!A14&amp;" - "  &amp;'Tablo-1'!N$3&amp;" değeri 0 dan küçük olamaz"</f>
        <v>Tablo 1 700-Sanatlar - 2018 2. Dönem Sonu Kitap Sayısı değeri 0 dan küçük olamaz</v>
      </c>
      <c r="B66" t="b">
        <f>'Tablo-1'!N14&gt;=0</f>
        <v>1</v>
      </c>
    </row>
    <row r="67" spans="1:8" x14ac:dyDescent="0.25">
      <c r="A67" t="str">
        <f>"Tablo 1 "&amp;'Tablo-1'!A15&amp;" - "  &amp;'Tablo-1'!N$3&amp;" değeri 0 dan küçük olamaz"</f>
        <v>Tablo 1 800-Edebiyat ve Retorik - 2018 2. Dönem Sonu Kitap Sayısı değeri 0 dan küçük olamaz</v>
      </c>
      <c r="B67" t="b">
        <f>'Tablo-1'!N15&gt;=0</f>
        <v>1</v>
      </c>
    </row>
    <row r="68" spans="1:8" x14ac:dyDescent="0.25">
      <c r="A68" t="str">
        <f>"Tablo 1 "&amp;'Tablo-1'!A16&amp;" - "  &amp;'Tablo-1'!N$3&amp;" değeri 0 dan küçük olamaz"</f>
        <v>Tablo 1 900-Coğrafya, Tarih ve Yardımcı Disiplinler - 2018 2. Dönem Sonu Kitap Sayısı değeri 0 dan küçük olamaz</v>
      </c>
      <c r="B68" t="b">
        <f>'Tablo-1'!N16&gt;=0</f>
        <v>1</v>
      </c>
    </row>
    <row r="69" spans="1:8" x14ac:dyDescent="0.25">
      <c r="A69" t="str">
        <f>"Tablo 1 de bulunan "&amp;'Tablo-1'!H5&amp;" giriş toplam değeri ("&amp;'Tablo-1'!H17&amp;")  ile çıkış toplam değeri ("&amp;'Tablo-1'!L17&amp;") eşit olmalıdır."</f>
        <v>Tablo 1 de bulunan Katalog Değişim giriş toplam değeri (0)  ile çıkış toplam değeri (0) eşit olmalıdır.</v>
      </c>
      <c r="B69" t="b">
        <f>'Tablo-1'!H17='Tablo-1'!L17</f>
        <v>1</v>
      </c>
    </row>
    <row r="70" spans="1:8" x14ac:dyDescent="0.25">
      <c r="A70" t="s">
        <v>190</v>
      </c>
      <c r="B70" t="b">
        <f>IF(Sistem!B$28=0,C70=0,TRUE)</f>
        <v>1</v>
      </c>
      <c r="C70">
        <f>SUM('Veri-7'!G90:G93)</f>
        <v>0</v>
      </c>
    </row>
    <row r="71" spans="1:8" x14ac:dyDescent="0.25">
      <c r="A71" t="str">
        <f>"Tablo 7 de ["&amp;D71&amp;" - "&amp;E71&amp;" - "&amp;F71&amp;" - "&amp;G71&amp;" - "&amp;H71&amp;"] sayısı Tablo 12 de bulunan ["&amp;D71&amp;" - "&amp;E71&amp;" - "&amp;F71&amp;" - "&amp;G71&amp;" - "&amp;H71&amp;"]  kayıt sayısından küçük olamaz"</f>
        <v>Tablo 7 de [Ödünç Materyal Alan - Ödünç Verme Bölümünden - Kitap - Çocuk - E] sayısı Tablo 12 de bulunan [Ödünç Materyal Alan - Ödünç Verme Bölümünden - Kitap - Çocuk - E]  kayıt sayısından küçük olamaz</v>
      </c>
      <c r="B71" t="b">
        <f>C71&lt;='Veri-7'!G2</f>
        <v>1</v>
      </c>
      <c r="C71">
        <f>'Veri-12'!G2</f>
        <v>45</v>
      </c>
      <c r="D71" t="str">
        <f>'Veri-12'!A2</f>
        <v>Ödünç Materyal Alan</v>
      </c>
      <c r="E71" t="str">
        <f>'Veri-12'!B2</f>
        <v>Ödünç Verme Bölümünden</v>
      </c>
      <c r="F71" t="str">
        <f>'Veri-12'!C2</f>
        <v>Kitap</v>
      </c>
      <c r="G71" t="str">
        <f>'Veri-12'!D2</f>
        <v>Çocuk</v>
      </c>
      <c r="H71" t="str">
        <f>'Veri-12'!E2</f>
        <v>E</v>
      </c>
    </row>
    <row r="72" spans="1:8" x14ac:dyDescent="0.25">
      <c r="A72" t="str">
        <f t="shared" ref="A72:A134" si="4">"Tablo 7 de ["&amp;D72&amp;" - "&amp;E72&amp;" - "&amp;F72&amp;" - "&amp;G72&amp;" - "&amp;H72&amp;"] sayısı Tablo 12 de bulunan ["&amp;D72&amp;" - "&amp;E72&amp;" - "&amp;F72&amp;" - "&amp;G72&amp;" - "&amp;H72&amp;"]  kayıt sayısından küçük olamaz"</f>
        <v>Tablo 7 de [Ödünç Materyal Alan - Ödünç Verme Bölümünden - Kitap - Çocuk - K] sayısı Tablo 12 de bulunan [Ödünç Materyal Alan - Ödünç Verme Bölümünden - Kitap - Çocuk - K]  kayıt sayısından küçük olamaz</v>
      </c>
      <c r="B72" t="b">
        <f>C72&lt;='Veri-7'!G3</f>
        <v>1</v>
      </c>
      <c r="C72">
        <f>'Veri-12'!G3</f>
        <v>50</v>
      </c>
      <c r="D72" t="str">
        <f>'Veri-12'!A3</f>
        <v>Ödünç Materyal Alan</v>
      </c>
      <c r="E72" t="str">
        <f>'Veri-12'!B3</f>
        <v>Ödünç Verme Bölümünden</v>
      </c>
      <c r="F72" t="str">
        <f>'Veri-12'!C3</f>
        <v>Kitap</v>
      </c>
      <c r="G72" t="str">
        <f>'Veri-12'!D3</f>
        <v>Çocuk</v>
      </c>
      <c r="H72" t="str">
        <f>'Veri-12'!E3</f>
        <v>K</v>
      </c>
    </row>
    <row r="73" spans="1:8" x14ac:dyDescent="0.25">
      <c r="A73" t="str">
        <f t="shared" si="4"/>
        <v>Tablo 7 de [Ödünç Materyal Alan - Ödünç Verme Bölümünden - Kitap - Yetişkin - E] sayısı Tablo 12 de bulunan [Ödünç Materyal Alan - Ödünç Verme Bölümünden - Kitap - Yetişkin - E]  kayıt sayısından küçük olamaz</v>
      </c>
      <c r="B73" t="b">
        <f>C73&lt;='Veri-7'!G4</f>
        <v>1</v>
      </c>
      <c r="C73">
        <f>'Veri-12'!G4</f>
        <v>36</v>
      </c>
      <c r="D73" t="str">
        <f>'Veri-12'!A4</f>
        <v>Ödünç Materyal Alan</v>
      </c>
      <c r="E73" t="str">
        <f>'Veri-12'!B4</f>
        <v>Ödünç Verme Bölümünden</v>
      </c>
      <c r="F73" t="str">
        <f>'Veri-12'!C4</f>
        <v>Kitap</v>
      </c>
      <c r="G73" t="str">
        <f>'Veri-12'!D4</f>
        <v>Yetişkin</v>
      </c>
      <c r="H73" t="str">
        <f>'Veri-12'!E4</f>
        <v>E</v>
      </c>
    </row>
    <row r="74" spans="1:8" x14ac:dyDescent="0.25">
      <c r="A74" t="str">
        <f t="shared" si="4"/>
        <v>Tablo 7 de [Ödünç Materyal Alan - Ödünç Verme Bölümünden - Kitap - Yetişkin - K] sayısı Tablo 12 de bulunan [Ödünç Materyal Alan - Ödünç Verme Bölümünden - Kitap - Yetişkin - K]  kayıt sayısından küçük olamaz</v>
      </c>
      <c r="B74" t="b">
        <f>C74&lt;='Veri-7'!G5</f>
        <v>1</v>
      </c>
      <c r="C74">
        <f>'Veri-12'!G5</f>
        <v>32</v>
      </c>
      <c r="D74" t="str">
        <f>'Veri-12'!A5</f>
        <v>Ödünç Materyal Alan</v>
      </c>
      <c r="E74" t="str">
        <f>'Veri-12'!B5</f>
        <v>Ödünç Verme Bölümünden</v>
      </c>
      <c r="F74" t="str">
        <f>'Veri-12'!C5</f>
        <v>Kitap</v>
      </c>
      <c r="G74" t="str">
        <f>'Veri-12'!D5</f>
        <v>Yetişkin</v>
      </c>
      <c r="H74" t="str">
        <f>'Veri-12'!E5</f>
        <v>K</v>
      </c>
    </row>
    <row r="75" spans="1:8" x14ac:dyDescent="0.25">
      <c r="A75" t="str">
        <f t="shared" si="4"/>
        <v>Tablo 7 de [Ödünç Materyal Alan - Ödünç Verme Bölümünden - Kitap Dışı Materyal - Çocuk - E] sayısı Tablo 12 de bulunan [Ödünç Materyal Alan - Ödünç Verme Bölümünden - Kitap Dışı Materyal - Çocuk - E]  kayıt sayısından küçük olamaz</v>
      </c>
      <c r="B75" t="b">
        <f>C75&lt;='Veri-7'!G6</f>
        <v>1</v>
      </c>
      <c r="C75">
        <f>'Veri-12'!G6</f>
        <v>0</v>
      </c>
      <c r="D75" t="str">
        <f>'Veri-12'!A6</f>
        <v>Ödünç Materyal Alan</v>
      </c>
      <c r="E75" t="str">
        <f>'Veri-12'!B6</f>
        <v>Ödünç Verme Bölümünden</v>
      </c>
      <c r="F75" t="str">
        <f>'Veri-12'!C6</f>
        <v>Kitap Dışı Materyal</v>
      </c>
      <c r="G75" t="str">
        <f>'Veri-12'!D6</f>
        <v>Çocuk</v>
      </c>
      <c r="H75" t="str">
        <f>'Veri-12'!E6</f>
        <v>E</v>
      </c>
    </row>
    <row r="76" spans="1:8" x14ac:dyDescent="0.25">
      <c r="A76" t="str">
        <f t="shared" si="4"/>
        <v>Tablo 7 de [Ödünç Materyal Alan - Ödünç Verme Bölümünden - Kitap Dışı Materyal - Çocuk - K] sayısı Tablo 12 de bulunan [Ödünç Materyal Alan - Ödünç Verme Bölümünden - Kitap Dışı Materyal - Çocuk - K]  kayıt sayısından küçük olamaz</v>
      </c>
      <c r="B76" t="b">
        <f>C76&lt;='Veri-7'!G7</f>
        <v>1</v>
      </c>
      <c r="C76">
        <f>'Veri-12'!G7</f>
        <v>0</v>
      </c>
      <c r="D76" t="str">
        <f>'Veri-12'!A7</f>
        <v>Ödünç Materyal Alan</v>
      </c>
      <c r="E76" t="str">
        <f>'Veri-12'!B7</f>
        <v>Ödünç Verme Bölümünden</v>
      </c>
      <c r="F76" t="str">
        <f>'Veri-12'!C7</f>
        <v>Kitap Dışı Materyal</v>
      </c>
      <c r="G76" t="str">
        <f>'Veri-12'!D7</f>
        <v>Çocuk</v>
      </c>
      <c r="H76" t="str">
        <f>'Veri-12'!E7</f>
        <v>K</v>
      </c>
    </row>
    <row r="77" spans="1:8" x14ac:dyDescent="0.25">
      <c r="A77" t="str">
        <f t="shared" si="4"/>
        <v>Tablo 7 de [Ödünç Materyal Alan - Ödünç Verme Bölümünden - Kitap Dışı Materyal - Yetişkin - E] sayısı Tablo 12 de bulunan [Ödünç Materyal Alan - Ödünç Verme Bölümünden - Kitap Dışı Materyal - Yetişkin - E]  kayıt sayısından küçük olamaz</v>
      </c>
      <c r="B77" t="b">
        <f>C77&lt;='Veri-7'!G8</f>
        <v>1</v>
      </c>
      <c r="C77">
        <f>'Veri-12'!G8</f>
        <v>0</v>
      </c>
      <c r="D77" t="str">
        <f>'Veri-12'!A8</f>
        <v>Ödünç Materyal Alan</v>
      </c>
      <c r="E77" t="str">
        <f>'Veri-12'!B8</f>
        <v>Ödünç Verme Bölümünden</v>
      </c>
      <c r="F77" t="str">
        <f>'Veri-12'!C8</f>
        <v>Kitap Dışı Materyal</v>
      </c>
      <c r="G77" t="str">
        <f>'Veri-12'!D8</f>
        <v>Yetişkin</v>
      </c>
      <c r="H77" t="str">
        <f>'Veri-12'!E8</f>
        <v>E</v>
      </c>
    </row>
    <row r="78" spans="1:8" x14ac:dyDescent="0.25">
      <c r="A78" t="str">
        <f t="shared" si="4"/>
        <v>Tablo 7 de [Ödünç Materyal Alan - Ödünç Verme Bölümünden - Kitap Dışı Materyal - Yetişkin - K] sayısı Tablo 12 de bulunan [Ödünç Materyal Alan - Ödünç Verme Bölümünden - Kitap Dışı Materyal - Yetişkin - K]  kayıt sayısından küçük olamaz</v>
      </c>
      <c r="B78" t="b">
        <f>C78&lt;='Veri-7'!G9</f>
        <v>1</v>
      </c>
      <c r="C78">
        <f>'Veri-12'!G9</f>
        <v>0</v>
      </c>
      <c r="D78" t="str">
        <f>'Veri-12'!A9</f>
        <v>Ödünç Materyal Alan</v>
      </c>
      <c r="E78" t="str">
        <f>'Veri-12'!B9</f>
        <v>Ödünç Verme Bölümünden</v>
      </c>
      <c r="F78" t="str">
        <f>'Veri-12'!C9</f>
        <v>Kitap Dışı Materyal</v>
      </c>
      <c r="G78" t="str">
        <f>'Veri-12'!D9</f>
        <v>Yetişkin</v>
      </c>
      <c r="H78" t="str">
        <f>'Veri-12'!E9</f>
        <v>K</v>
      </c>
    </row>
    <row r="79" spans="1:8" x14ac:dyDescent="0.25">
      <c r="A79" t="str">
        <f t="shared" si="4"/>
        <v>Tablo 7 de [Ödünç Materyal Alan - Ödünç Verme Bölümünden - Süreli Yayın - Çocuk - E] sayısı Tablo 12 de bulunan [Ödünç Materyal Alan - Ödünç Verme Bölümünden - Süreli Yayın - Çocuk - E]  kayıt sayısından küçük olamaz</v>
      </c>
      <c r="B79" t="b">
        <f>C79&lt;='Veri-7'!G10</f>
        <v>1</v>
      </c>
      <c r="C79">
        <f>'Veri-12'!G10</f>
        <v>20</v>
      </c>
      <c r="D79" t="str">
        <f>'Veri-12'!A10</f>
        <v>Ödünç Materyal Alan</v>
      </c>
      <c r="E79" t="str">
        <f>'Veri-12'!B10</f>
        <v>Ödünç Verme Bölümünden</v>
      </c>
      <c r="F79" t="str">
        <f>'Veri-12'!C10</f>
        <v>Süreli Yayın</v>
      </c>
      <c r="G79" t="str">
        <f>'Veri-12'!D10</f>
        <v>Çocuk</v>
      </c>
      <c r="H79" t="str">
        <f>'Veri-12'!E10</f>
        <v>E</v>
      </c>
    </row>
    <row r="80" spans="1:8" x14ac:dyDescent="0.25">
      <c r="A80" t="str">
        <f t="shared" si="4"/>
        <v>Tablo 7 de [Ödünç Materyal Alan - Ödünç Verme Bölümünden - Süreli Yayın - Çocuk - K] sayısı Tablo 12 de bulunan [Ödünç Materyal Alan - Ödünç Verme Bölümünden - Süreli Yayın - Çocuk - K]  kayıt sayısından küçük olamaz</v>
      </c>
      <c r="B80" t="b">
        <f>C80&lt;='Veri-7'!G11</f>
        <v>1</v>
      </c>
      <c r="C80">
        <f>'Veri-12'!G11</f>
        <v>18</v>
      </c>
      <c r="D80" t="str">
        <f>'Veri-12'!A11</f>
        <v>Ödünç Materyal Alan</v>
      </c>
      <c r="E80" t="str">
        <f>'Veri-12'!B11</f>
        <v>Ödünç Verme Bölümünden</v>
      </c>
      <c r="F80" t="str">
        <f>'Veri-12'!C11</f>
        <v>Süreli Yayın</v>
      </c>
      <c r="G80" t="str">
        <f>'Veri-12'!D11</f>
        <v>Çocuk</v>
      </c>
      <c r="H80" t="str">
        <f>'Veri-12'!E11</f>
        <v>K</v>
      </c>
    </row>
    <row r="81" spans="1:8" x14ac:dyDescent="0.25">
      <c r="A81" t="str">
        <f t="shared" si="4"/>
        <v>Tablo 7 de [Ödünç Materyal Alan - Ödünç Verme Bölümünden - Süreli Yayın - Yetişkin - E] sayısı Tablo 12 de bulunan [Ödünç Materyal Alan - Ödünç Verme Bölümünden - Süreli Yayın - Yetişkin - E]  kayıt sayısından küçük olamaz</v>
      </c>
      <c r="B81" t="b">
        <f>C81&lt;='Veri-7'!G12</f>
        <v>1</v>
      </c>
      <c r="C81">
        <f>'Veri-12'!G12</f>
        <v>26</v>
      </c>
      <c r="D81" t="str">
        <f>'Veri-12'!A12</f>
        <v>Ödünç Materyal Alan</v>
      </c>
      <c r="E81" t="str">
        <f>'Veri-12'!B12</f>
        <v>Ödünç Verme Bölümünden</v>
      </c>
      <c r="F81" t="str">
        <f>'Veri-12'!C12</f>
        <v>Süreli Yayın</v>
      </c>
      <c r="G81" t="str">
        <f>'Veri-12'!D12</f>
        <v>Yetişkin</v>
      </c>
      <c r="H81" t="str">
        <f>'Veri-12'!E12</f>
        <v>E</v>
      </c>
    </row>
    <row r="82" spans="1:8" x14ac:dyDescent="0.25">
      <c r="A82" t="str">
        <f t="shared" si="4"/>
        <v>Tablo 7 de [Ödünç Materyal Alan - Ödünç Verme Bölümünden - Süreli Yayın - Yetişkin - K] sayısı Tablo 12 de bulunan [Ödünç Materyal Alan - Ödünç Verme Bölümünden - Süreli Yayın - Yetişkin - K]  kayıt sayısından küçük olamaz</v>
      </c>
      <c r="B82" t="b">
        <f>C82&lt;='Veri-7'!G13</f>
        <v>1</v>
      </c>
      <c r="C82">
        <f>'Veri-12'!G13</f>
        <v>35</v>
      </c>
      <c r="D82" t="str">
        <f>'Veri-12'!A13</f>
        <v>Ödünç Materyal Alan</v>
      </c>
      <c r="E82" t="str">
        <f>'Veri-12'!B13</f>
        <v>Ödünç Verme Bölümünden</v>
      </c>
      <c r="F82" t="str">
        <f>'Veri-12'!C13</f>
        <v>Süreli Yayın</v>
      </c>
      <c r="G82" t="str">
        <f>'Veri-12'!D13</f>
        <v>Yetişkin</v>
      </c>
      <c r="H82" t="str">
        <f>'Veri-12'!E13</f>
        <v>K</v>
      </c>
    </row>
    <row r="83" spans="1:8" x14ac:dyDescent="0.25">
      <c r="A83" t="str">
        <f t="shared" si="4"/>
        <v>Tablo 7 de [Ödünç Materyal Alan - Görme Engelli Bölümünden - Kitap - Çocuk - E] sayısı Tablo 12 de bulunan [Ödünç Materyal Alan - Görme Engelli Bölümünden - Kitap - Çocuk - E]  kayıt sayısından küçük olamaz</v>
      </c>
      <c r="B83" t="b">
        <f>C83&lt;='Veri-7'!G14</f>
        <v>1</v>
      </c>
      <c r="C83">
        <f>'Veri-12'!G14</f>
        <v>0</v>
      </c>
      <c r="D83" t="str">
        <f>'Veri-12'!A14</f>
        <v>Ödünç Materyal Alan</v>
      </c>
      <c r="E83" t="str">
        <f>'Veri-12'!B14</f>
        <v>Görme Engelli Bölümünden</v>
      </c>
      <c r="F83" t="str">
        <f>'Veri-12'!C14</f>
        <v>Kitap</v>
      </c>
      <c r="G83" t="str">
        <f>'Veri-12'!D14</f>
        <v>Çocuk</v>
      </c>
      <c r="H83" t="str">
        <f>'Veri-12'!E14</f>
        <v>E</v>
      </c>
    </row>
    <row r="84" spans="1:8" x14ac:dyDescent="0.25">
      <c r="A84" t="str">
        <f t="shared" si="4"/>
        <v>Tablo 7 de [Ödünç Materyal Alan - Görme Engelli Bölümünden - Kitap - Çocuk - K] sayısı Tablo 12 de bulunan [Ödünç Materyal Alan - Görme Engelli Bölümünden - Kitap - Çocuk - K]  kayıt sayısından küçük olamaz</v>
      </c>
      <c r="B84" t="b">
        <f>C84&lt;='Veri-7'!G15</f>
        <v>1</v>
      </c>
      <c r="C84">
        <f>'Veri-12'!G15</f>
        <v>0</v>
      </c>
      <c r="D84" t="str">
        <f>'Veri-12'!A15</f>
        <v>Ödünç Materyal Alan</v>
      </c>
      <c r="E84" t="str">
        <f>'Veri-12'!B15</f>
        <v>Görme Engelli Bölümünden</v>
      </c>
      <c r="F84" t="str">
        <f>'Veri-12'!C15</f>
        <v>Kitap</v>
      </c>
      <c r="G84" t="str">
        <f>'Veri-12'!D15</f>
        <v>Çocuk</v>
      </c>
      <c r="H84" t="str">
        <f>'Veri-12'!E15</f>
        <v>K</v>
      </c>
    </row>
    <row r="85" spans="1:8" x14ac:dyDescent="0.25">
      <c r="A85" t="str">
        <f t="shared" si="4"/>
        <v>Tablo 7 de [Ödünç Materyal Alan - Görme Engelli Bölümünden - Kitap - Yetişkin - E] sayısı Tablo 12 de bulunan [Ödünç Materyal Alan - Görme Engelli Bölümünden - Kitap - Yetişkin - E]  kayıt sayısından küçük olamaz</v>
      </c>
      <c r="B85" t="b">
        <f>C85&lt;='Veri-7'!G16</f>
        <v>1</v>
      </c>
      <c r="C85">
        <f>'Veri-12'!G16</f>
        <v>0</v>
      </c>
      <c r="D85" t="str">
        <f>'Veri-12'!A16</f>
        <v>Ödünç Materyal Alan</v>
      </c>
      <c r="E85" t="str">
        <f>'Veri-12'!B16</f>
        <v>Görme Engelli Bölümünden</v>
      </c>
      <c r="F85" t="str">
        <f>'Veri-12'!C16</f>
        <v>Kitap</v>
      </c>
      <c r="G85" t="str">
        <f>'Veri-12'!D16</f>
        <v>Yetişkin</v>
      </c>
      <c r="H85" t="str">
        <f>'Veri-12'!E16</f>
        <v>E</v>
      </c>
    </row>
    <row r="86" spans="1:8" x14ac:dyDescent="0.25">
      <c r="A86" t="str">
        <f t="shared" si="4"/>
        <v>Tablo 7 de [Ödünç Materyal Alan - Görme Engelli Bölümünden - Kitap - Yetişkin - K] sayısı Tablo 12 de bulunan [Ödünç Materyal Alan - Görme Engelli Bölümünden - Kitap - Yetişkin - K]  kayıt sayısından küçük olamaz</v>
      </c>
      <c r="B86" t="b">
        <f>C86&lt;='Veri-7'!G17</f>
        <v>1</v>
      </c>
      <c r="C86">
        <f>'Veri-12'!G17</f>
        <v>0</v>
      </c>
      <c r="D86" t="str">
        <f>'Veri-12'!A17</f>
        <v>Ödünç Materyal Alan</v>
      </c>
      <c r="E86" t="str">
        <f>'Veri-12'!B17</f>
        <v>Görme Engelli Bölümünden</v>
      </c>
      <c r="F86" t="str">
        <f>'Veri-12'!C17</f>
        <v>Kitap</v>
      </c>
      <c r="G86" t="str">
        <f>'Veri-12'!D17</f>
        <v>Yetişkin</v>
      </c>
      <c r="H86" t="str">
        <f>'Veri-12'!E17</f>
        <v>K</v>
      </c>
    </row>
    <row r="87" spans="1:8" x14ac:dyDescent="0.25">
      <c r="A87" t="str">
        <f t="shared" si="4"/>
        <v>Tablo 7 de [Ödünç Materyal Alan - Görme Engelli Bölümünden - Kitap Dışı Materyal - Çocuk - E] sayısı Tablo 12 de bulunan [Ödünç Materyal Alan - Görme Engelli Bölümünden - Kitap Dışı Materyal - Çocuk - E]  kayıt sayısından küçük olamaz</v>
      </c>
      <c r="B87" t="b">
        <f>C87&lt;='Veri-7'!G18</f>
        <v>1</v>
      </c>
      <c r="C87">
        <f>'Veri-12'!G18</f>
        <v>0</v>
      </c>
      <c r="D87" t="str">
        <f>'Veri-12'!A18</f>
        <v>Ödünç Materyal Alan</v>
      </c>
      <c r="E87" t="str">
        <f>'Veri-12'!B18</f>
        <v>Görme Engelli Bölümünden</v>
      </c>
      <c r="F87" t="str">
        <f>'Veri-12'!C18</f>
        <v>Kitap Dışı Materyal</v>
      </c>
      <c r="G87" t="str">
        <f>'Veri-12'!D18</f>
        <v>Çocuk</v>
      </c>
      <c r="H87" t="str">
        <f>'Veri-12'!E18</f>
        <v>E</v>
      </c>
    </row>
    <row r="88" spans="1:8" x14ac:dyDescent="0.25">
      <c r="A88" t="str">
        <f t="shared" si="4"/>
        <v>Tablo 7 de [Ödünç Materyal Alan - Görme Engelli Bölümünden - Kitap Dışı Materyal - Çocuk - K] sayısı Tablo 12 de bulunan [Ödünç Materyal Alan - Görme Engelli Bölümünden - Kitap Dışı Materyal - Çocuk - K]  kayıt sayısından küçük olamaz</v>
      </c>
      <c r="B88" t="b">
        <f>C88&lt;='Veri-7'!G19</f>
        <v>1</v>
      </c>
      <c r="C88">
        <f>'Veri-12'!G19</f>
        <v>0</v>
      </c>
      <c r="D88" t="str">
        <f>'Veri-12'!A19</f>
        <v>Ödünç Materyal Alan</v>
      </c>
      <c r="E88" t="str">
        <f>'Veri-12'!B19</f>
        <v>Görme Engelli Bölümünden</v>
      </c>
      <c r="F88" t="str">
        <f>'Veri-12'!C19</f>
        <v>Kitap Dışı Materyal</v>
      </c>
      <c r="G88" t="str">
        <f>'Veri-12'!D19</f>
        <v>Çocuk</v>
      </c>
      <c r="H88" t="str">
        <f>'Veri-12'!E19</f>
        <v>K</v>
      </c>
    </row>
    <row r="89" spans="1:8" x14ac:dyDescent="0.25">
      <c r="A89" t="str">
        <f t="shared" si="4"/>
        <v>Tablo 7 de [Ödünç Materyal Alan - Görme Engelli Bölümünden - Kitap Dışı Materyal - Yetişkin - E] sayısı Tablo 12 de bulunan [Ödünç Materyal Alan - Görme Engelli Bölümünden - Kitap Dışı Materyal - Yetişkin - E]  kayıt sayısından küçük olamaz</v>
      </c>
      <c r="B89" t="b">
        <f>C89&lt;='Veri-7'!G20</f>
        <v>1</v>
      </c>
      <c r="C89">
        <f>'Veri-12'!G20</f>
        <v>0</v>
      </c>
      <c r="D89" t="str">
        <f>'Veri-12'!A20</f>
        <v>Ödünç Materyal Alan</v>
      </c>
      <c r="E89" t="str">
        <f>'Veri-12'!B20</f>
        <v>Görme Engelli Bölümünden</v>
      </c>
      <c r="F89" t="str">
        <f>'Veri-12'!C20</f>
        <v>Kitap Dışı Materyal</v>
      </c>
      <c r="G89" t="str">
        <f>'Veri-12'!D20</f>
        <v>Yetişkin</v>
      </c>
      <c r="H89" t="str">
        <f>'Veri-12'!E20</f>
        <v>E</v>
      </c>
    </row>
    <row r="90" spans="1:8" x14ac:dyDescent="0.25">
      <c r="A90" t="str">
        <f t="shared" si="4"/>
        <v>Tablo 7 de [Ödünç Materyal Alan - Görme Engelli Bölümünden - Kitap Dışı Materyal - Yetişkin - K] sayısı Tablo 12 de bulunan [Ödünç Materyal Alan - Görme Engelli Bölümünden - Kitap Dışı Materyal - Yetişkin - K]  kayıt sayısından küçük olamaz</v>
      </c>
      <c r="B90" t="b">
        <f>C90&lt;='Veri-7'!G21</f>
        <v>1</v>
      </c>
      <c r="C90">
        <f>'Veri-12'!G21</f>
        <v>0</v>
      </c>
      <c r="D90" t="str">
        <f>'Veri-12'!A21</f>
        <v>Ödünç Materyal Alan</v>
      </c>
      <c r="E90" t="str">
        <f>'Veri-12'!B21</f>
        <v>Görme Engelli Bölümünden</v>
      </c>
      <c r="F90" t="str">
        <f>'Veri-12'!C21</f>
        <v>Kitap Dışı Materyal</v>
      </c>
      <c r="G90" t="str">
        <f>'Veri-12'!D21</f>
        <v>Yetişkin</v>
      </c>
      <c r="H90" t="str">
        <f>'Veri-12'!E21</f>
        <v>K</v>
      </c>
    </row>
    <row r="91" spans="1:8" x14ac:dyDescent="0.25">
      <c r="A91" t="str">
        <f t="shared" si="4"/>
        <v>Tablo 7 de [Ödünç Materyal Alan - Görme Engelli Bölümünden - Süreli Yayın - Çocuk - E] sayısı Tablo 12 de bulunan [Ödünç Materyal Alan - Görme Engelli Bölümünden - Süreli Yayın - Çocuk - E]  kayıt sayısından küçük olamaz</v>
      </c>
      <c r="B91" t="b">
        <f>C91&lt;='Veri-7'!G22</f>
        <v>1</v>
      </c>
      <c r="C91">
        <f>'Veri-12'!G22</f>
        <v>0</v>
      </c>
      <c r="D91" t="str">
        <f>'Veri-12'!A22</f>
        <v>Ödünç Materyal Alan</v>
      </c>
      <c r="E91" t="str">
        <f>'Veri-12'!B22</f>
        <v>Görme Engelli Bölümünden</v>
      </c>
      <c r="F91" t="str">
        <f>'Veri-12'!C22</f>
        <v>Süreli Yayın</v>
      </c>
      <c r="G91" t="str">
        <f>'Veri-12'!D22</f>
        <v>Çocuk</v>
      </c>
      <c r="H91" t="str">
        <f>'Veri-12'!E22</f>
        <v>E</v>
      </c>
    </row>
    <row r="92" spans="1:8" x14ac:dyDescent="0.25">
      <c r="A92" t="str">
        <f t="shared" si="4"/>
        <v>Tablo 7 de [Ödünç Materyal Alan - Görme Engelli Bölümünden - Süreli Yayın - Çocuk - K] sayısı Tablo 12 de bulunan [Ödünç Materyal Alan - Görme Engelli Bölümünden - Süreli Yayın - Çocuk - K]  kayıt sayısından küçük olamaz</v>
      </c>
      <c r="B92" t="b">
        <f>C92&lt;='Veri-7'!G23</f>
        <v>1</v>
      </c>
      <c r="C92">
        <f>'Veri-12'!G23</f>
        <v>0</v>
      </c>
      <c r="D92" t="str">
        <f>'Veri-12'!A23</f>
        <v>Ödünç Materyal Alan</v>
      </c>
      <c r="E92" t="str">
        <f>'Veri-12'!B23</f>
        <v>Görme Engelli Bölümünden</v>
      </c>
      <c r="F92" t="str">
        <f>'Veri-12'!C23</f>
        <v>Süreli Yayın</v>
      </c>
      <c r="G92" t="str">
        <f>'Veri-12'!D23</f>
        <v>Çocuk</v>
      </c>
      <c r="H92" t="str">
        <f>'Veri-12'!E23</f>
        <v>K</v>
      </c>
    </row>
    <row r="93" spans="1:8" x14ac:dyDescent="0.25">
      <c r="A93" t="str">
        <f>"Tablo 7 de ["&amp;D93&amp;" - "&amp;E93&amp;" - "&amp;F93&amp;" - "&amp;G93&amp;" - "&amp;H93&amp;"] sayısı Tablo 12 de bulunan ["&amp;D93&amp;" - "&amp;E93&amp;" - "&amp;F93&amp;" - "&amp;G93&amp;" - "&amp;H93&amp;"]  kayıt sayısından küçük olamaz"</f>
        <v>Tablo 7 de [Ödünç Materyal Alan - Görme Engelli Bölümünden - Süreli Yayın - Yetişkin - E] sayısı Tablo 12 de bulunan [Ödünç Materyal Alan - Görme Engelli Bölümünden - Süreli Yayın - Yetişkin - E]  kayıt sayısından küçük olamaz</v>
      </c>
      <c r="B93" t="b">
        <f>C93&lt;='Veri-7'!G24</f>
        <v>1</v>
      </c>
      <c r="C93">
        <f>'Veri-12'!G24</f>
        <v>0</v>
      </c>
      <c r="D93" t="str">
        <f>'Veri-12'!A24</f>
        <v>Ödünç Materyal Alan</v>
      </c>
      <c r="E93" t="str">
        <f>'Veri-12'!B24</f>
        <v>Görme Engelli Bölümünden</v>
      </c>
      <c r="F93" t="str">
        <f>'Veri-12'!C24</f>
        <v>Süreli Yayın</v>
      </c>
      <c r="G93" t="str">
        <f>'Veri-12'!D24</f>
        <v>Yetişkin</v>
      </c>
      <c r="H93" t="str">
        <f>'Veri-12'!E24</f>
        <v>E</v>
      </c>
    </row>
    <row r="94" spans="1:8" x14ac:dyDescent="0.25">
      <c r="A94" t="str">
        <f t="shared" si="4"/>
        <v>Tablo 7 de [Ödünç Materyal Alan - Görme Engelli Bölümünden - Süreli Yayın - Yetişkin - K] sayısı Tablo 12 de bulunan [Ödünç Materyal Alan - Görme Engelli Bölümünden - Süreli Yayın - Yetişkin - K]  kayıt sayısından küçük olamaz</v>
      </c>
      <c r="B94" t="b">
        <f>C94&lt;='Veri-7'!G25</f>
        <v>1</v>
      </c>
      <c r="C94">
        <f>'Veri-12'!G25</f>
        <v>0</v>
      </c>
      <c r="D94" t="str">
        <f>'Veri-12'!A25</f>
        <v>Ödünç Materyal Alan</v>
      </c>
      <c r="E94" t="str">
        <f>'Veri-12'!B25</f>
        <v>Görme Engelli Bölümünden</v>
      </c>
      <c r="F94" t="str">
        <f>'Veri-12'!C25</f>
        <v>Süreli Yayın</v>
      </c>
      <c r="G94" t="str">
        <f>'Veri-12'!D25</f>
        <v>Yetişkin</v>
      </c>
      <c r="H94" t="str">
        <f>'Veri-12'!E25</f>
        <v>K</v>
      </c>
    </row>
    <row r="95" spans="1:8" x14ac:dyDescent="0.25">
      <c r="A95" t="str">
        <f t="shared" si="4"/>
        <v>Tablo 7 de [Kütüphane Materyalinden Yararlanan - Kütüphane İçinde - Kitap - Çocuk - E] sayısı Tablo 12 de bulunan [Kütüphane Materyalinden Yararlanan - Kütüphane İçinde - Kitap - Çocuk - E]  kayıt sayısından küçük olamaz</v>
      </c>
      <c r="B95" t="b">
        <f>C95&lt;='Veri-7'!G38</f>
        <v>1</v>
      </c>
      <c r="C95">
        <f>'Veri-12'!G26</f>
        <v>52</v>
      </c>
      <c r="D95" t="str">
        <f>'Veri-12'!A26</f>
        <v>Kütüphane Materyalinden Yararlanan</v>
      </c>
      <c r="E95" t="str">
        <f>'Veri-12'!B26</f>
        <v>Kütüphane İçinde</v>
      </c>
      <c r="F95" t="str">
        <f>'Veri-12'!C26</f>
        <v>Kitap</v>
      </c>
      <c r="G95" t="str">
        <f>'Veri-12'!D26</f>
        <v>Çocuk</v>
      </c>
      <c r="H95" t="str">
        <f>'Veri-12'!E26</f>
        <v>E</v>
      </c>
    </row>
    <row r="96" spans="1:8" x14ac:dyDescent="0.25">
      <c r="A96" t="str">
        <f t="shared" si="4"/>
        <v>Tablo 7 de [Kütüphane Materyalinden Yararlanan - Kütüphane İçinde - Kitap - Çocuk - K] sayısı Tablo 12 de bulunan [Kütüphane Materyalinden Yararlanan - Kütüphane İçinde - Kitap - Çocuk - K]  kayıt sayısından küçük olamaz</v>
      </c>
      <c r="B96" t="b">
        <f>C96&lt;='Veri-7'!G39</f>
        <v>1</v>
      </c>
      <c r="C96">
        <f>'Veri-12'!G27</f>
        <v>65</v>
      </c>
      <c r="D96" t="str">
        <f>'Veri-12'!A27</f>
        <v>Kütüphane Materyalinden Yararlanan</v>
      </c>
      <c r="E96" t="str">
        <f>'Veri-12'!B27</f>
        <v>Kütüphane İçinde</v>
      </c>
      <c r="F96" t="str">
        <f>'Veri-12'!C27</f>
        <v>Kitap</v>
      </c>
      <c r="G96" t="str">
        <f>'Veri-12'!D27</f>
        <v>Çocuk</v>
      </c>
      <c r="H96" t="str">
        <f>'Veri-12'!E27</f>
        <v>K</v>
      </c>
    </row>
    <row r="97" spans="1:8" x14ac:dyDescent="0.25">
      <c r="A97" t="str">
        <f t="shared" si="4"/>
        <v>Tablo 7 de [Kütüphane Materyalinden Yararlanan - Kütüphane İçinde - Kitap - Yetişkin - E] sayısı Tablo 12 de bulunan [Kütüphane Materyalinden Yararlanan - Kütüphane İçinde - Kitap - Yetişkin - E]  kayıt sayısından küçük olamaz</v>
      </c>
      <c r="B97" t="b">
        <f>C97&lt;='Veri-7'!G40</f>
        <v>1</v>
      </c>
      <c r="C97">
        <f>'Veri-12'!G28</f>
        <v>84</v>
      </c>
      <c r="D97" t="str">
        <f>'Veri-12'!A28</f>
        <v>Kütüphane Materyalinden Yararlanan</v>
      </c>
      <c r="E97" t="str">
        <f>'Veri-12'!B28</f>
        <v>Kütüphane İçinde</v>
      </c>
      <c r="F97" t="str">
        <f>'Veri-12'!C28</f>
        <v>Kitap</v>
      </c>
      <c r="G97" t="str">
        <f>'Veri-12'!D28</f>
        <v>Yetişkin</v>
      </c>
      <c r="H97" t="str">
        <f>'Veri-12'!E28</f>
        <v>E</v>
      </c>
    </row>
    <row r="98" spans="1:8" x14ac:dyDescent="0.25">
      <c r="A98" t="str">
        <f t="shared" si="4"/>
        <v>Tablo 7 de [Kütüphane Materyalinden Yararlanan - Kütüphane İçinde - Kitap - Yetişkin - K] sayısı Tablo 12 de bulunan [Kütüphane Materyalinden Yararlanan - Kütüphane İçinde - Kitap - Yetişkin - K]  kayıt sayısından küçük olamaz</v>
      </c>
      <c r="B98" t="b">
        <f>C98&lt;='Veri-7'!G41</f>
        <v>1</v>
      </c>
      <c r="C98">
        <f>'Veri-12'!G29</f>
        <v>70</v>
      </c>
      <c r="D98" t="str">
        <f>'Veri-12'!A29</f>
        <v>Kütüphane Materyalinden Yararlanan</v>
      </c>
      <c r="E98" t="str">
        <f>'Veri-12'!B29</f>
        <v>Kütüphane İçinde</v>
      </c>
      <c r="F98" t="str">
        <f>'Veri-12'!C29</f>
        <v>Kitap</v>
      </c>
      <c r="G98" t="str">
        <f>'Veri-12'!D29</f>
        <v>Yetişkin</v>
      </c>
      <c r="H98" t="str">
        <f>'Veri-12'!E29</f>
        <v>K</v>
      </c>
    </row>
    <row r="99" spans="1:8" x14ac:dyDescent="0.25">
      <c r="A99" t="str">
        <f t="shared" si="4"/>
        <v>Tablo 7 de [Kütüphane Materyalinden Yararlanan - Kütüphane İçinde - Kitap Dışı Materyal - Çocuk - E] sayısı Tablo 12 de bulunan [Kütüphane Materyalinden Yararlanan - Kütüphane İçinde - Kitap Dışı Materyal - Çocuk - E]  kayıt sayısından küçük olamaz</v>
      </c>
      <c r="B99" t="b">
        <f>C99&lt;='Veri-7'!G42</f>
        <v>1</v>
      </c>
      <c r="C99">
        <f>'Veri-12'!G30</f>
        <v>0</v>
      </c>
      <c r="D99" t="str">
        <f>'Veri-12'!A30</f>
        <v>Kütüphane Materyalinden Yararlanan</v>
      </c>
      <c r="E99" t="str">
        <f>'Veri-12'!B30</f>
        <v>Kütüphane İçinde</v>
      </c>
      <c r="F99" t="str">
        <f>'Veri-12'!C30</f>
        <v>Kitap Dışı Materyal</v>
      </c>
      <c r="G99" t="str">
        <f>'Veri-12'!D30</f>
        <v>Çocuk</v>
      </c>
      <c r="H99" t="str">
        <f>'Veri-12'!E30</f>
        <v>E</v>
      </c>
    </row>
    <row r="100" spans="1:8" x14ac:dyDescent="0.25">
      <c r="A100" t="str">
        <f t="shared" si="4"/>
        <v>Tablo 7 de [Kütüphane Materyalinden Yararlanan - Kütüphane İçinde - Kitap Dışı Materyal - Çocuk - K] sayısı Tablo 12 de bulunan [Kütüphane Materyalinden Yararlanan - Kütüphane İçinde - Kitap Dışı Materyal - Çocuk - K]  kayıt sayısından küçük olamaz</v>
      </c>
      <c r="B100" t="b">
        <f>C100&lt;='Veri-7'!G43</f>
        <v>1</v>
      </c>
      <c r="C100">
        <f>'Veri-12'!G31</f>
        <v>0</v>
      </c>
      <c r="D100" t="str">
        <f>'Veri-12'!A31</f>
        <v>Kütüphane Materyalinden Yararlanan</v>
      </c>
      <c r="E100" t="str">
        <f>'Veri-12'!B31</f>
        <v>Kütüphane İçinde</v>
      </c>
      <c r="F100" t="str">
        <f>'Veri-12'!C31</f>
        <v>Kitap Dışı Materyal</v>
      </c>
      <c r="G100" t="str">
        <f>'Veri-12'!D31</f>
        <v>Çocuk</v>
      </c>
      <c r="H100" t="str">
        <f>'Veri-12'!E31</f>
        <v>K</v>
      </c>
    </row>
    <row r="101" spans="1:8" x14ac:dyDescent="0.25">
      <c r="A101" t="str">
        <f t="shared" si="4"/>
        <v>Tablo 7 de [Kütüphane Materyalinden Yararlanan - Kütüphane İçinde - Kitap Dışı Materyal - Yetişkin - E] sayısı Tablo 12 de bulunan [Kütüphane Materyalinden Yararlanan - Kütüphane İçinde - Kitap Dışı Materyal - Yetişkin - E]  kayıt sayısından küçük olamaz</v>
      </c>
      <c r="B101" t="b">
        <f>C101&lt;='Veri-7'!G44</f>
        <v>1</v>
      </c>
      <c r="C101">
        <f>'Veri-12'!G32</f>
        <v>0</v>
      </c>
      <c r="D101" t="str">
        <f>'Veri-12'!A32</f>
        <v>Kütüphane Materyalinden Yararlanan</v>
      </c>
      <c r="E101" t="str">
        <f>'Veri-12'!B32</f>
        <v>Kütüphane İçinde</v>
      </c>
      <c r="F101" t="str">
        <f>'Veri-12'!C32</f>
        <v>Kitap Dışı Materyal</v>
      </c>
      <c r="G101" t="str">
        <f>'Veri-12'!D32</f>
        <v>Yetişkin</v>
      </c>
      <c r="H101" t="str">
        <f>'Veri-12'!E32</f>
        <v>E</v>
      </c>
    </row>
    <row r="102" spans="1:8" x14ac:dyDescent="0.25">
      <c r="A102" t="str">
        <f t="shared" si="4"/>
        <v>Tablo 7 de [Kütüphane Materyalinden Yararlanan - Kütüphane İçinde - Kitap Dışı Materyal - Yetişkin - K] sayısı Tablo 12 de bulunan [Kütüphane Materyalinden Yararlanan - Kütüphane İçinde - Kitap Dışı Materyal - Yetişkin - K]  kayıt sayısından küçük olamaz</v>
      </c>
      <c r="B102" t="b">
        <f>C102&lt;='Veri-7'!G45</f>
        <v>1</v>
      </c>
      <c r="C102">
        <f>'Veri-12'!G33</f>
        <v>0</v>
      </c>
      <c r="D102" t="str">
        <f>'Veri-12'!A33</f>
        <v>Kütüphane Materyalinden Yararlanan</v>
      </c>
      <c r="E102" t="str">
        <f>'Veri-12'!B33</f>
        <v>Kütüphane İçinde</v>
      </c>
      <c r="F102" t="str">
        <f>'Veri-12'!C33</f>
        <v>Kitap Dışı Materyal</v>
      </c>
      <c r="G102" t="str">
        <f>'Veri-12'!D33</f>
        <v>Yetişkin</v>
      </c>
      <c r="H102" t="str">
        <f>'Veri-12'!E33</f>
        <v>K</v>
      </c>
    </row>
    <row r="103" spans="1:8" x14ac:dyDescent="0.25">
      <c r="A103" t="str">
        <f t="shared" si="4"/>
        <v>Tablo 7 de [Kütüphane Materyalinden Yararlanan - Kütüphane İçinde - Süreli Yayın - Çocuk - E] sayısı Tablo 12 de bulunan [Kütüphane Materyalinden Yararlanan - Kütüphane İçinde - Süreli Yayın - Çocuk - E]  kayıt sayısından küçük olamaz</v>
      </c>
      <c r="B103" t="b">
        <f>C103&lt;='Veri-7'!G46</f>
        <v>1</v>
      </c>
      <c r="C103">
        <f>'Veri-12'!G34</f>
        <v>25</v>
      </c>
      <c r="D103" t="str">
        <f>'Veri-12'!A34</f>
        <v>Kütüphane Materyalinden Yararlanan</v>
      </c>
      <c r="E103" t="str">
        <f>'Veri-12'!B34</f>
        <v>Kütüphane İçinde</v>
      </c>
      <c r="F103" t="str">
        <f>'Veri-12'!C34</f>
        <v>Süreli Yayın</v>
      </c>
      <c r="G103" t="str">
        <f>'Veri-12'!D34</f>
        <v>Çocuk</v>
      </c>
      <c r="H103" t="str">
        <f>'Veri-12'!E34</f>
        <v>E</v>
      </c>
    </row>
    <row r="104" spans="1:8" x14ac:dyDescent="0.25">
      <c r="A104" t="str">
        <f t="shared" si="4"/>
        <v>Tablo 7 de [Kütüphane Materyalinden Yararlanan - Kütüphane İçinde - Süreli Yayın - Çocuk - K] sayısı Tablo 12 de bulunan [Kütüphane Materyalinden Yararlanan - Kütüphane İçinde - Süreli Yayın - Çocuk - K]  kayıt sayısından küçük olamaz</v>
      </c>
      <c r="B104" t="b">
        <f>C104&lt;='Veri-7'!G47</f>
        <v>1</v>
      </c>
      <c r="C104">
        <f>'Veri-12'!G35</f>
        <v>20</v>
      </c>
      <c r="D104" t="str">
        <f>'Veri-12'!A35</f>
        <v>Kütüphane Materyalinden Yararlanan</v>
      </c>
      <c r="E104" t="str">
        <f>'Veri-12'!B35</f>
        <v>Kütüphane İçinde</v>
      </c>
      <c r="F104" t="str">
        <f>'Veri-12'!C35</f>
        <v>Süreli Yayın</v>
      </c>
      <c r="G104" t="str">
        <f>'Veri-12'!D35</f>
        <v>Çocuk</v>
      </c>
      <c r="H104" t="str">
        <f>'Veri-12'!E35</f>
        <v>K</v>
      </c>
    </row>
    <row r="105" spans="1:8" x14ac:dyDescent="0.25">
      <c r="A105" t="str">
        <f t="shared" si="4"/>
        <v>Tablo 7 de [Kütüphane Materyalinden Yararlanan - Kütüphane İçinde - Süreli Yayın - Yetişkin - E] sayısı Tablo 12 de bulunan [Kütüphane Materyalinden Yararlanan - Kütüphane İçinde - Süreli Yayın - Yetişkin - E]  kayıt sayısından küçük olamaz</v>
      </c>
      <c r="B105" t="b">
        <f>C105&lt;='Veri-7'!G48</f>
        <v>1</v>
      </c>
      <c r="C105">
        <f>'Veri-12'!G36</f>
        <v>22</v>
      </c>
      <c r="D105" t="str">
        <f>'Veri-12'!A36</f>
        <v>Kütüphane Materyalinden Yararlanan</v>
      </c>
      <c r="E105" t="str">
        <f>'Veri-12'!B36</f>
        <v>Kütüphane İçinde</v>
      </c>
      <c r="F105" t="str">
        <f>'Veri-12'!C36</f>
        <v>Süreli Yayın</v>
      </c>
      <c r="G105" t="str">
        <f>'Veri-12'!D36</f>
        <v>Yetişkin</v>
      </c>
      <c r="H105" t="str">
        <f>'Veri-12'!E36</f>
        <v>E</v>
      </c>
    </row>
    <row r="106" spans="1:8" x14ac:dyDescent="0.25">
      <c r="A106" t="str">
        <f t="shared" si="4"/>
        <v>Tablo 7 de [Kütüphane Materyalinden Yararlanan - Kütüphane İçinde - Süreli Yayın - Yetişkin - K] sayısı Tablo 12 de bulunan [Kütüphane Materyalinden Yararlanan - Kütüphane İçinde - Süreli Yayın - Yetişkin - K]  kayıt sayısından küçük olamaz</v>
      </c>
      <c r="B106" t="b">
        <f>C106&lt;='Veri-7'!G49</f>
        <v>1</v>
      </c>
      <c r="C106">
        <f>'Veri-12'!G37</f>
        <v>18</v>
      </c>
      <c r="D106" t="str">
        <f>'Veri-12'!A37</f>
        <v>Kütüphane Materyalinden Yararlanan</v>
      </c>
      <c r="E106" t="str">
        <f>'Veri-12'!B37</f>
        <v>Kütüphane İçinde</v>
      </c>
      <c r="F106" t="str">
        <f>'Veri-12'!C37</f>
        <v>Süreli Yayın</v>
      </c>
      <c r="G106" t="str">
        <f>'Veri-12'!D37</f>
        <v>Yetişkin</v>
      </c>
      <c r="H106" t="str">
        <f>'Veri-12'!E37</f>
        <v>K</v>
      </c>
    </row>
    <row r="107" spans="1:8" x14ac:dyDescent="0.25">
      <c r="A107" t="str">
        <f t="shared" si="4"/>
        <v>Tablo 7 de [Kütüphane Materyalinden Yararlanan - Kütüphane İçinde - Bilgisayar-İnternet - Çocuk - E] sayısı Tablo 12 de bulunan [Kütüphane Materyalinden Yararlanan - Kütüphane İçinde - Bilgisayar-İnternet - Çocuk - E]  kayıt sayısından küçük olamaz</v>
      </c>
      <c r="B107" t="b">
        <f>C107&lt;='Veri-7'!G50</f>
        <v>1</v>
      </c>
      <c r="C107">
        <f>'Veri-12'!G38</f>
        <v>80</v>
      </c>
      <c r="D107" t="str">
        <f>'Veri-12'!A38</f>
        <v>Kütüphane Materyalinden Yararlanan</v>
      </c>
      <c r="E107" t="str">
        <f>'Veri-12'!B38</f>
        <v>Kütüphane İçinde</v>
      </c>
      <c r="F107" t="str">
        <f>'Veri-12'!C38</f>
        <v>Bilgisayar-İnternet</v>
      </c>
      <c r="G107" t="str">
        <f>'Veri-12'!D38</f>
        <v>Çocuk</v>
      </c>
      <c r="H107" t="str">
        <f>'Veri-12'!E38</f>
        <v>E</v>
      </c>
    </row>
    <row r="108" spans="1:8" x14ac:dyDescent="0.25">
      <c r="A108" t="str">
        <f t="shared" si="4"/>
        <v>Tablo 7 de [Kütüphane Materyalinden Yararlanan - Kütüphane İçinde - Bilgisayar-İnternet - Çocuk - K] sayısı Tablo 12 de bulunan [Kütüphane Materyalinden Yararlanan - Kütüphane İçinde - Bilgisayar-İnternet - Çocuk - K]  kayıt sayısından küçük olamaz</v>
      </c>
      <c r="B108" t="b">
        <f>C108&lt;='Veri-7'!G51</f>
        <v>1</v>
      </c>
      <c r="C108">
        <f>'Veri-12'!G39</f>
        <v>90</v>
      </c>
      <c r="D108" t="str">
        <f>'Veri-12'!A39</f>
        <v>Kütüphane Materyalinden Yararlanan</v>
      </c>
      <c r="E108" t="str">
        <f>'Veri-12'!B39</f>
        <v>Kütüphane İçinde</v>
      </c>
      <c r="F108" t="str">
        <f>'Veri-12'!C39</f>
        <v>Bilgisayar-İnternet</v>
      </c>
      <c r="G108" t="str">
        <f>'Veri-12'!D39</f>
        <v>Çocuk</v>
      </c>
      <c r="H108" t="str">
        <f>'Veri-12'!E39</f>
        <v>K</v>
      </c>
    </row>
    <row r="109" spans="1:8" x14ac:dyDescent="0.25">
      <c r="A109" t="str">
        <f t="shared" si="4"/>
        <v>Tablo 7 de [Kütüphane Materyalinden Yararlanan - Kütüphane İçinde - Bilgisayar-İnternet - Yetişkin - E] sayısı Tablo 12 de bulunan [Kütüphane Materyalinden Yararlanan - Kütüphane İçinde - Bilgisayar-İnternet - Yetişkin - E]  kayıt sayısından küçük olamaz</v>
      </c>
      <c r="B109" t="b">
        <f>C109&lt;='Veri-7'!G52</f>
        <v>1</v>
      </c>
      <c r="C109">
        <f>'Veri-12'!G40</f>
        <v>60</v>
      </c>
      <c r="D109" t="str">
        <f>'Veri-12'!A40</f>
        <v>Kütüphane Materyalinden Yararlanan</v>
      </c>
      <c r="E109" t="str">
        <f>'Veri-12'!B40</f>
        <v>Kütüphane İçinde</v>
      </c>
      <c r="F109" t="str">
        <f>'Veri-12'!C40</f>
        <v>Bilgisayar-İnternet</v>
      </c>
      <c r="G109" t="str">
        <f>'Veri-12'!D40</f>
        <v>Yetişkin</v>
      </c>
      <c r="H109" t="str">
        <f>'Veri-12'!E40</f>
        <v>E</v>
      </c>
    </row>
    <row r="110" spans="1:8" x14ac:dyDescent="0.25">
      <c r="A110" t="str">
        <f>"Tablo 7 de ["&amp;D110&amp;" - "&amp;E110&amp;" - "&amp;F110&amp;" - "&amp;G110&amp;" - "&amp;H110&amp;"] sayısı Tablo 12 de bulunan ["&amp;D110&amp;" - "&amp;E110&amp;" - "&amp;F110&amp;" - "&amp;G110&amp;" - "&amp;H110&amp;"]  kayıt sayısından küçük olamaz"</f>
        <v>Tablo 7 de [Kütüphane Materyalinden Yararlanan - Kütüphane İçinde - Bilgisayar-İnternet - Yetişkin - K] sayısı Tablo 12 de bulunan [Kütüphane Materyalinden Yararlanan - Kütüphane İçinde - Bilgisayar-İnternet - Yetişkin - K]  kayıt sayısından küçük olamaz</v>
      </c>
      <c r="B110" t="b">
        <f>C110&lt;='Veri-7'!G53</f>
        <v>1</v>
      </c>
      <c r="C110">
        <f>'Veri-12'!G41</f>
        <v>50</v>
      </c>
      <c r="D110" t="str">
        <f>'Veri-12'!A41</f>
        <v>Kütüphane Materyalinden Yararlanan</v>
      </c>
      <c r="E110" t="str">
        <f>'Veri-12'!B41</f>
        <v>Kütüphane İçinde</v>
      </c>
      <c r="F110" t="str">
        <f>'Veri-12'!C41</f>
        <v>Bilgisayar-İnternet</v>
      </c>
      <c r="G110" t="str">
        <f>'Veri-12'!D41</f>
        <v>Yetişkin</v>
      </c>
      <c r="H110" t="str">
        <f>'Veri-12'!E41</f>
        <v>K</v>
      </c>
    </row>
    <row r="111" spans="1:8" x14ac:dyDescent="0.25">
      <c r="A111" t="str">
        <f t="shared" si="4"/>
        <v>Tablo 7 de [Kütüphane Materyalinden Yararlanan - Görme Engelli Bölümünden - Kitap - Çocuk - E] sayısı Tablo 12 de bulunan [Kütüphane Materyalinden Yararlanan - Görme Engelli Bölümünden - Kitap - Çocuk - E]  kayıt sayısından küçük olamaz</v>
      </c>
      <c r="B111" t="b">
        <f>C111&lt;='Veri-7'!G54</f>
        <v>1</v>
      </c>
      <c r="C111">
        <f>'Veri-12'!G42</f>
        <v>0</v>
      </c>
      <c r="D111" t="str">
        <f>'Veri-12'!A42</f>
        <v>Kütüphane Materyalinden Yararlanan</v>
      </c>
      <c r="E111" t="str">
        <f>'Veri-12'!B42</f>
        <v>Görme Engelli Bölümünden</v>
      </c>
      <c r="F111" t="str">
        <f>'Veri-12'!C42</f>
        <v>Kitap</v>
      </c>
      <c r="G111" t="str">
        <f>'Veri-12'!D42</f>
        <v>Çocuk</v>
      </c>
      <c r="H111" t="str">
        <f>'Veri-12'!E42</f>
        <v>E</v>
      </c>
    </row>
    <row r="112" spans="1:8" x14ac:dyDescent="0.25">
      <c r="A112" t="str">
        <f t="shared" si="4"/>
        <v>Tablo 7 de [Kütüphane Materyalinden Yararlanan - Görme Engelli Bölümünden - Kitap - Çocuk - K] sayısı Tablo 12 de bulunan [Kütüphane Materyalinden Yararlanan - Görme Engelli Bölümünden - Kitap - Çocuk - K]  kayıt sayısından küçük olamaz</v>
      </c>
      <c r="B112" t="b">
        <f>C112&lt;='Veri-7'!G55</f>
        <v>1</v>
      </c>
      <c r="C112">
        <f>'Veri-12'!G43</f>
        <v>0</v>
      </c>
      <c r="D112" t="str">
        <f>'Veri-12'!A43</f>
        <v>Kütüphane Materyalinden Yararlanan</v>
      </c>
      <c r="E112" t="str">
        <f>'Veri-12'!B43</f>
        <v>Görme Engelli Bölümünden</v>
      </c>
      <c r="F112" t="str">
        <f>'Veri-12'!C43</f>
        <v>Kitap</v>
      </c>
      <c r="G112" t="str">
        <f>'Veri-12'!D43</f>
        <v>Çocuk</v>
      </c>
      <c r="H112" t="str">
        <f>'Veri-12'!E43</f>
        <v>K</v>
      </c>
    </row>
    <row r="113" spans="1:8" x14ac:dyDescent="0.25">
      <c r="A113" t="str">
        <f t="shared" si="4"/>
        <v>Tablo 7 de [Kütüphane Materyalinden Yararlanan - Görme Engelli Bölümünden - Kitap - Yetişkin - E] sayısı Tablo 12 de bulunan [Kütüphane Materyalinden Yararlanan - Görme Engelli Bölümünden - Kitap - Yetişkin - E]  kayıt sayısından küçük olamaz</v>
      </c>
      <c r="B113" t="b">
        <f>C113&lt;='Veri-7'!G56</f>
        <v>1</v>
      </c>
      <c r="C113">
        <f>'Veri-12'!G44</f>
        <v>0</v>
      </c>
      <c r="D113" t="str">
        <f>'Veri-12'!A44</f>
        <v>Kütüphane Materyalinden Yararlanan</v>
      </c>
      <c r="E113" t="str">
        <f>'Veri-12'!B44</f>
        <v>Görme Engelli Bölümünden</v>
      </c>
      <c r="F113" t="str">
        <f>'Veri-12'!C44</f>
        <v>Kitap</v>
      </c>
      <c r="G113" t="str">
        <f>'Veri-12'!D44</f>
        <v>Yetişkin</v>
      </c>
      <c r="H113" t="str">
        <f>'Veri-12'!E44</f>
        <v>E</v>
      </c>
    </row>
    <row r="114" spans="1:8" x14ac:dyDescent="0.25">
      <c r="A114" t="str">
        <f t="shared" si="4"/>
        <v>Tablo 7 de [Kütüphane Materyalinden Yararlanan - Görme Engelli Bölümünden - Kitap - Yetişkin - K] sayısı Tablo 12 de bulunan [Kütüphane Materyalinden Yararlanan - Görme Engelli Bölümünden - Kitap - Yetişkin - K]  kayıt sayısından küçük olamaz</v>
      </c>
      <c r="B114" t="b">
        <f>C114&lt;='Veri-7'!G57</f>
        <v>1</v>
      </c>
      <c r="C114">
        <f>'Veri-12'!G45</f>
        <v>0</v>
      </c>
      <c r="D114" t="str">
        <f>'Veri-12'!A45</f>
        <v>Kütüphane Materyalinden Yararlanan</v>
      </c>
      <c r="E114" t="str">
        <f>'Veri-12'!B45</f>
        <v>Görme Engelli Bölümünden</v>
      </c>
      <c r="F114" t="str">
        <f>'Veri-12'!C45</f>
        <v>Kitap</v>
      </c>
      <c r="G114" t="str">
        <f>'Veri-12'!D45</f>
        <v>Yetişkin</v>
      </c>
      <c r="H114" t="str">
        <f>'Veri-12'!E45</f>
        <v>K</v>
      </c>
    </row>
    <row r="115" spans="1:8" x14ac:dyDescent="0.25">
      <c r="A115" t="str">
        <f t="shared" si="4"/>
        <v>Tablo 7 de [Kütüphane Materyalinden Yararlanan - Görme Engelli Bölümünden - Kitap Dışı Materyal - Çocuk - E] sayısı Tablo 12 de bulunan [Kütüphane Materyalinden Yararlanan - Görme Engelli Bölümünden - Kitap Dışı Materyal - Çocuk - E]  kayıt sayısından küçük olamaz</v>
      </c>
      <c r="B115" t="b">
        <f>C115&lt;='Veri-7'!G58</f>
        <v>1</v>
      </c>
      <c r="C115">
        <f>'Veri-12'!G46</f>
        <v>0</v>
      </c>
      <c r="D115" t="str">
        <f>'Veri-12'!A46</f>
        <v>Kütüphane Materyalinden Yararlanan</v>
      </c>
      <c r="E115" t="str">
        <f>'Veri-12'!B46</f>
        <v>Görme Engelli Bölümünden</v>
      </c>
      <c r="F115" t="str">
        <f>'Veri-12'!C46</f>
        <v>Kitap Dışı Materyal</v>
      </c>
      <c r="G115" t="str">
        <f>'Veri-12'!D46</f>
        <v>Çocuk</v>
      </c>
      <c r="H115" t="str">
        <f>'Veri-12'!E46</f>
        <v>E</v>
      </c>
    </row>
    <row r="116" spans="1:8" x14ac:dyDescent="0.25">
      <c r="A116" t="str">
        <f t="shared" si="4"/>
        <v>Tablo 7 de [Kütüphane Materyalinden Yararlanan - Görme Engelli Bölümünden - Kitap Dışı Materyal - Çocuk - K] sayısı Tablo 12 de bulunan [Kütüphane Materyalinden Yararlanan - Görme Engelli Bölümünden - Kitap Dışı Materyal - Çocuk - K]  kayıt sayısından küçük olamaz</v>
      </c>
      <c r="B116" t="b">
        <f>C116&lt;='Veri-7'!G59</f>
        <v>1</v>
      </c>
      <c r="C116">
        <f>'Veri-12'!G47</f>
        <v>0</v>
      </c>
      <c r="D116" t="str">
        <f>'Veri-12'!A47</f>
        <v>Kütüphane Materyalinden Yararlanan</v>
      </c>
      <c r="E116" t="str">
        <f>'Veri-12'!B47</f>
        <v>Görme Engelli Bölümünden</v>
      </c>
      <c r="F116" t="str">
        <f>'Veri-12'!C47</f>
        <v>Kitap Dışı Materyal</v>
      </c>
      <c r="G116" t="str">
        <f>'Veri-12'!D47</f>
        <v>Çocuk</v>
      </c>
      <c r="H116" t="str">
        <f>'Veri-12'!E47</f>
        <v>K</v>
      </c>
    </row>
    <row r="117" spans="1:8" x14ac:dyDescent="0.25">
      <c r="A117" t="str">
        <f t="shared" si="4"/>
        <v>Tablo 7 de [Kütüphane Materyalinden Yararlanan - Görme Engelli Bölümünden - Kitap Dışı Materyal - Yetişkin - E] sayısı Tablo 12 de bulunan [Kütüphane Materyalinden Yararlanan - Görme Engelli Bölümünden - Kitap Dışı Materyal - Yetişkin - E]  kayıt sayısından küçük olamaz</v>
      </c>
      <c r="B117" t="b">
        <f>C117&lt;='Veri-7'!G60</f>
        <v>1</v>
      </c>
      <c r="C117">
        <f>'Veri-12'!G48</f>
        <v>0</v>
      </c>
      <c r="D117" t="str">
        <f>'Veri-12'!A48</f>
        <v>Kütüphane Materyalinden Yararlanan</v>
      </c>
      <c r="E117" t="str">
        <f>'Veri-12'!B48</f>
        <v>Görme Engelli Bölümünden</v>
      </c>
      <c r="F117" t="str">
        <f>'Veri-12'!C48</f>
        <v>Kitap Dışı Materyal</v>
      </c>
      <c r="G117" t="str">
        <f>'Veri-12'!D48</f>
        <v>Yetişkin</v>
      </c>
      <c r="H117" t="str">
        <f>'Veri-12'!E48</f>
        <v>E</v>
      </c>
    </row>
    <row r="118" spans="1:8" x14ac:dyDescent="0.25">
      <c r="A118" t="str">
        <f t="shared" si="4"/>
        <v>Tablo 7 de [Kütüphane Materyalinden Yararlanan - Görme Engelli Bölümünden - Kitap Dışı Materyal - Yetişkin - K] sayısı Tablo 12 de bulunan [Kütüphane Materyalinden Yararlanan - Görme Engelli Bölümünden - Kitap Dışı Materyal - Yetişkin - K]  kayıt sayısından küçük olamaz</v>
      </c>
      <c r="B118" t="b">
        <f>C118&lt;='Veri-7'!G61</f>
        <v>1</v>
      </c>
      <c r="C118">
        <f>'Veri-12'!G49</f>
        <v>0</v>
      </c>
      <c r="D118" t="str">
        <f>'Veri-12'!A49</f>
        <v>Kütüphane Materyalinden Yararlanan</v>
      </c>
      <c r="E118" t="str">
        <f>'Veri-12'!B49</f>
        <v>Görme Engelli Bölümünden</v>
      </c>
      <c r="F118" t="str">
        <f>'Veri-12'!C49</f>
        <v>Kitap Dışı Materyal</v>
      </c>
      <c r="G118" t="str">
        <f>'Veri-12'!D49</f>
        <v>Yetişkin</v>
      </c>
      <c r="H118" t="str">
        <f>'Veri-12'!E49</f>
        <v>K</v>
      </c>
    </row>
    <row r="119" spans="1:8" x14ac:dyDescent="0.25">
      <c r="A119" t="str">
        <f t="shared" si="4"/>
        <v>Tablo 7 de [Kütüphane Materyalinden Yararlanan - Görme Engelli Bölümünden - Süreli Yayın - Çocuk - E] sayısı Tablo 12 de bulunan [Kütüphane Materyalinden Yararlanan - Görme Engelli Bölümünden - Süreli Yayın - Çocuk - E]  kayıt sayısından küçük olamaz</v>
      </c>
      <c r="B119" t="b">
        <f>C119&lt;='Veri-7'!G62</f>
        <v>1</v>
      </c>
      <c r="C119">
        <f>'Veri-12'!G50</f>
        <v>0</v>
      </c>
      <c r="D119" t="str">
        <f>'Veri-12'!A50</f>
        <v>Kütüphane Materyalinden Yararlanan</v>
      </c>
      <c r="E119" t="str">
        <f>'Veri-12'!B50</f>
        <v>Görme Engelli Bölümünden</v>
      </c>
      <c r="F119" t="str">
        <f>'Veri-12'!C50</f>
        <v>Süreli Yayın</v>
      </c>
      <c r="G119" t="str">
        <f>'Veri-12'!D50</f>
        <v>Çocuk</v>
      </c>
      <c r="H119" t="str">
        <f>'Veri-12'!E50</f>
        <v>E</v>
      </c>
    </row>
    <row r="120" spans="1:8" x14ac:dyDescent="0.25">
      <c r="A120" t="str">
        <f t="shared" si="4"/>
        <v>Tablo 7 de [Kütüphane Materyalinden Yararlanan - Görme Engelli Bölümünden - Süreli Yayın - Çocuk - K] sayısı Tablo 12 de bulunan [Kütüphane Materyalinden Yararlanan - Görme Engelli Bölümünden - Süreli Yayın - Çocuk - K]  kayıt sayısından küçük olamaz</v>
      </c>
      <c r="B120" t="b">
        <f>C120&lt;='Veri-7'!G63</f>
        <v>1</v>
      </c>
      <c r="C120">
        <f>'Veri-12'!G51</f>
        <v>0</v>
      </c>
      <c r="D120" t="str">
        <f>'Veri-12'!A51</f>
        <v>Kütüphane Materyalinden Yararlanan</v>
      </c>
      <c r="E120" t="str">
        <f>'Veri-12'!B51</f>
        <v>Görme Engelli Bölümünden</v>
      </c>
      <c r="F120" t="str">
        <f>'Veri-12'!C51</f>
        <v>Süreli Yayın</v>
      </c>
      <c r="G120" t="str">
        <f>'Veri-12'!D51</f>
        <v>Çocuk</v>
      </c>
      <c r="H120" t="str">
        <f>'Veri-12'!E51</f>
        <v>K</v>
      </c>
    </row>
    <row r="121" spans="1:8" x14ac:dyDescent="0.25">
      <c r="A121" t="str">
        <f t="shared" si="4"/>
        <v>Tablo 7 de [Kütüphane Materyalinden Yararlanan - Görme Engelli Bölümünden - Süreli Yayın - Yetişkin - E] sayısı Tablo 12 de bulunan [Kütüphane Materyalinden Yararlanan - Görme Engelli Bölümünden - Süreli Yayın - Yetişkin - E]  kayıt sayısından küçük olamaz</v>
      </c>
      <c r="B121" t="b">
        <f>C121&lt;='Veri-7'!G64</f>
        <v>1</v>
      </c>
      <c r="C121">
        <f>'Veri-12'!G52</f>
        <v>0</v>
      </c>
      <c r="D121" t="str">
        <f>'Veri-12'!A52</f>
        <v>Kütüphane Materyalinden Yararlanan</v>
      </c>
      <c r="E121" t="str">
        <f>'Veri-12'!B52</f>
        <v>Görme Engelli Bölümünden</v>
      </c>
      <c r="F121" t="str">
        <f>'Veri-12'!C52</f>
        <v>Süreli Yayın</v>
      </c>
      <c r="G121" t="str">
        <f>'Veri-12'!D52</f>
        <v>Yetişkin</v>
      </c>
      <c r="H121" t="str">
        <f>'Veri-12'!E52</f>
        <v>E</v>
      </c>
    </row>
    <row r="122" spans="1:8" x14ac:dyDescent="0.25">
      <c r="A122" t="str">
        <f t="shared" si="4"/>
        <v>Tablo 7 de [Kütüphane Materyalinden Yararlanan - Görme Engelli Bölümünden - Süreli Yayın - Yetişkin - K] sayısı Tablo 12 de bulunan [Kütüphane Materyalinden Yararlanan - Görme Engelli Bölümünden - Süreli Yayın - Yetişkin - K]  kayıt sayısından küçük olamaz</v>
      </c>
      <c r="B122" t="b">
        <f>C122&lt;='Veri-7'!G65</f>
        <v>1</v>
      </c>
      <c r="C122">
        <f>'Veri-12'!G53</f>
        <v>0</v>
      </c>
      <c r="D122" t="str">
        <f>'Veri-12'!A53</f>
        <v>Kütüphane Materyalinden Yararlanan</v>
      </c>
      <c r="E122" t="str">
        <f>'Veri-12'!B53</f>
        <v>Görme Engelli Bölümünden</v>
      </c>
      <c r="F122" t="str">
        <f>'Veri-12'!C53</f>
        <v>Süreli Yayın</v>
      </c>
      <c r="G122" t="str">
        <f>'Veri-12'!D53</f>
        <v>Yetişkin</v>
      </c>
      <c r="H122" t="str">
        <f>'Veri-12'!E53</f>
        <v>K</v>
      </c>
    </row>
    <row r="123" spans="1:8" x14ac:dyDescent="0.25">
      <c r="A123" t="str">
        <f t="shared" si="4"/>
        <v>Tablo 7 de [Kütüphane Materyalinden Yararlanan - Görme Engelli Bölümünden - Bilgisayar-İnternet - Çocuk - E] sayısı Tablo 12 de bulunan [Kütüphane Materyalinden Yararlanan - Görme Engelli Bölümünden - Bilgisayar-İnternet - Çocuk - E]  kayıt sayısından küçük olamaz</v>
      </c>
      <c r="B123" t="b">
        <f>C123&lt;='Veri-7'!G66</f>
        <v>1</v>
      </c>
      <c r="C123">
        <f>'Veri-12'!G54</f>
        <v>0</v>
      </c>
      <c r="D123" t="str">
        <f>'Veri-12'!A54</f>
        <v>Kütüphane Materyalinden Yararlanan</v>
      </c>
      <c r="E123" t="str">
        <f>'Veri-12'!B54</f>
        <v>Görme Engelli Bölümünden</v>
      </c>
      <c r="F123" t="str">
        <f>'Veri-12'!C54</f>
        <v>Bilgisayar-İnternet</v>
      </c>
      <c r="G123" t="str">
        <f>'Veri-12'!D54</f>
        <v>Çocuk</v>
      </c>
      <c r="H123" t="str">
        <f>'Veri-12'!E54</f>
        <v>E</v>
      </c>
    </row>
    <row r="124" spans="1:8" x14ac:dyDescent="0.25">
      <c r="A124" t="str">
        <f t="shared" si="4"/>
        <v>Tablo 7 de [Kütüphane Materyalinden Yararlanan - Görme Engelli Bölümünden - Bilgisayar-İnternet - Çocuk - K] sayısı Tablo 12 de bulunan [Kütüphane Materyalinden Yararlanan - Görme Engelli Bölümünden - Bilgisayar-İnternet - Çocuk - K]  kayıt sayısından küçük olamaz</v>
      </c>
      <c r="B124" t="b">
        <f>C124&lt;='Veri-7'!G67</f>
        <v>1</v>
      </c>
      <c r="C124">
        <f>'Veri-12'!G55</f>
        <v>0</v>
      </c>
      <c r="D124" t="str">
        <f>'Veri-12'!A55</f>
        <v>Kütüphane Materyalinden Yararlanan</v>
      </c>
      <c r="E124" t="str">
        <f>'Veri-12'!B55</f>
        <v>Görme Engelli Bölümünden</v>
      </c>
      <c r="F124" t="str">
        <f>'Veri-12'!C55</f>
        <v>Bilgisayar-İnternet</v>
      </c>
      <c r="G124" t="str">
        <f>'Veri-12'!D55</f>
        <v>Çocuk</v>
      </c>
      <c r="H124" t="str">
        <f>'Veri-12'!E55</f>
        <v>K</v>
      </c>
    </row>
    <row r="125" spans="1:8" x14ac:dyDescent="0.25">
      <c r="A125" t="str">
        <f t="shared" si="4"/>
        <v>Tablo 7 de [Kütüphane Materyalinden Yararlanan - Görme Engelli Bölümünden - Bilgisayar-İnternet - Yetişkin - E] sayısı Tablo 12 de bulunan [Kütüphane Materyalinden Yararlanan - Görme Engelli Bölümünden - Bilgisayar-İnternet - Yetişkin - E]  kayıt sayısından küçük olamaz</v>
      </c>
      <c r="B125" t="b">
        <f>C125&lt;='Veri-7'!G68</f>
        <v>1</v>
      </c>
      <c r="C125">
        <f>'Veri-12'!G56</f>
        <v>0</v>
      </c>
      <c r="D125" t="str">
        <f>'Veri-12'!A56</f>
        <v>Kütüphane Materyalinden Yararlanan</v>
      </c>
      <c r="E125" t="str">
        <f>'Veri-12'!B56</f>
        <v>Görme Engelli Bölümünden</v>
      </c>
      <c r="F125" t="str">
        <f>'Veri-12'!C56</f>
        <v>Bilgisayar-İnternet</v>
      </c>
      <c r="G125" t="str">
        <f>'Veri-12'!D56</f>
        <v>Yetişkin</v>
      </c>
      <c r="H125" t="str">
        <f>'Veri-12'!E56</f>
        <v>E</v>
      </c>
    </row>
    <row r="126" spans="1:8" x14ac:dyDescent="0.25">
      <c r="A126" t="str">
        <f t="shared" si="4"/>
        <v>Tablo 7 de [Kütüphane Materyalinden Yararlanan - Görme Engelli Bölümünden - Bilgisayar-İnternet - Yetişkin - K] sayısı Tablo 12 de bulunan [Kütüphane Materyalinden Yararlanan - Görme Engelli Bölümünden - Bilgisayar-İnternet - Yetişkin - K]  kayıt sayısından küçük olamaz</v>
      </c>
      <c r="B126" t="b">
        <f>C126&lt;='Veri-7'!G69</f>
        <v>1</v>
      </c>
      <c r="C126">
        <f>'Veri-12'!G57</f>
        <v>0</v>
      </c>
      <c r="D126" t="str">
        <f>'Veri-12'!A57</f>
        <v>Kütüphane Materyalinden Yararlanan</v>
      </c>
      <c r="E126" t="str">
        <f>'Veri-12'!B57</f>
        <v>Görme Engelli Bölümünden</v>
      </c>
      <c r="F126" t="str">
        <f>'Veri-12'!C57</f>
        <v>Bilgisayar-İnternet</v>
      </c>
      <c r="G126" t="str">
        <f>'Veri-12'!D57</f>
        <v>Yetişkin</v>
      </c>
      <c r="H126" t="str">
        <f>'Veri-12'!E57</f>
        <v>K</v>
      </c>
    </row>
    <row r="127" spans="1:8" x14ac:dyDescent="0.25">
      <c r="A127" t="str">
        <f t="shared" si="4"/>
        <v>Tablo 7 de [Kendi Materyalinden Yararlanan - 0 - 0 - Çocuk - E] sayısı Tablo 12 de bulunan [Kendi Materyalinden Yararlanan - 0 - 0 - Çocuk - E]  kayıt sayısından küçük olamaz</v>
      </c>
      <c r="B127" t="b">
        <f>C127&lt;='Veri-7'!G86</f>
        <v>1</v>
      </c>
      <c r="C127">
        <f>'Veri-12'!G58</f>
        <v>0</v>
      </c>
      <c r="D127" t="str">
        <f>'Veri-12'!A58</f>
        <v>Kendi Materyalinden Yararlanan</v>
      </c>
      <c r="E127">
        <f>'Veri-12'!B58</f>
        <v>0</v>
      </c>
      <c r="F127">
        <f>'Veri-12'!C58</f>
        <v>0</v>
      </c>
      <c r="G127" t="str">
        <f>'Veri-12'!D58</f>
        <v>Çocuk</v>
      </c>
      <c r="H127" t="str">
        <f>'Veri-12'!E58</f>
        <v>E</v>
      </c>
    </row>
    <row r="128" spans="1:8" x14ac:dyDescent="0.25">
      <c r="A128" t="str">
        <f t="shared" si="4"/>
        <v>Tablo 7 de [Kendi Materyalinden Yararlanan - 0 - 0 - Çocuk - K] sayısı Tablo 12 de bulunan [Kendi Materyalinden Yararlanan - 0 - 0 - Çocuk - K]  kayıt sayısından küçük olamaz</v>
      </c>
      <c r="B128" t="b">
        <f>C128&lt;='Veri-7'!G87</f>
        <v>1</v>
      </c>
      <c r="C128">
        <f>'Veri-12'!G59</f>
        <v>0</v>
      </c>
      <c r="D128" t="str">
        <f>'Veri-12'!A59</f>
        <v>Kendi Materyalinden Yararlanan</v>
      </c>
      <c r="E128">
        <f>'Veri-12'!B59</f>
        <v>0</v>
      </c>
      <c r="F128">
        <f>'Veri-12'!C59</f>
        <v>0</v>
      </c>
      <c r="G128" t="str">
        <f>'Veri-12'!D59</f>
        <v>Çocuk</v>
      </c>
      <c r="H128" t="str">
        <f>'Veri-12'!E59</f>
        <v>K</v>
      </c>
    </row>
    <row r="129" spans="1:8" x14ac:dyDescent="0.25">
      <c r="A129" t="str">
        <f>"Tablo 7 de ["&amp;D129&amp;" - "&amp;E129&amp;" - "&amp;F129&amp;" - "&amp;G129&amp;" - "&amp;H129&amp;"] sayısı Tablo 12 de bulunan ["&amp;D129&amp;" - "&amp;E129&amp;" - "&amp;F129&amp;" - "&amp;G129&amp;" - "&amp;H129&amp;"]  kayıt sayısından küçük olamaz"</f>
        <v>Tablo 7 de [Kendi Materyalinden Yararlanan - 0 - 0 - Yetişkin - E] sayısı Tablo 12 de bulunan [Kendi Materyalinden Yararlanan - 0 - 0 - Yetişkin - E]  kayıt sayısından küçük olamaz</v>
      </c>
      <c r="B129" t="b">
        <f>C129&lt;='Veri-7'!G88</f>
        <v>1</v>
      </c>
      <c r="C129">
        <f>'Veri-12'!G60</f>
        <v>0</v>
      </c>
      <c r="D129" t="str">
        <f>'Veri-12'!A60</f>
        <v>Kendi Materyalinden Yararlanan</v>
      </c>
      <c r="E129">
        <f>'Veri-12'!B60</f>
        <v>0</v>
      </c>
      <c r="F129">
        <f>'Veri-12'!C60</f>
        <v>0</v>
      </c>
      <c r="G129" t="str">
        <f>'Veri-12'!D60</f>
        <v>Yetişkin</v>
      </c>
      <c r="H129" t="str">
        <f>'Veri-12'!E60</f>
        <v>E</v>
      </c>
    </row>
    <row r="130" spans="1:8" x14ac:dyDescent="0.25">
      <c r="A130" t="str">
        <f t="shared" si="4"/>
        <v>Tablo 7 de [Kendi Materyalinden Yararlanan - 0 - 0 - Yetişkin - K] sayısı Tablo 12 de bulunan [Kendi Materyalinden Yararlanan - 0 - 0 - Yetişkin - K]  kayıt sayısından küçük olamaz</v>
      </c>
      <c r="B130" t="b">
        <f>C130&lt;='Veri-7'!G89</f>
        <v>1</v>
      </c>
      <c r="C130">
        <f>'Veri-12'!G61</f>
        <v>0</v>
      </c>
      <c r="D130" t="str">
        <f>'Veri-12'!A61</f>
        <v>Kendi Materyalinden Yararlanan</v>
      </c>
      <c r="E130">
        <f>'Veri-12'!B61</f>
        <v>0</v>
      </c>
      <c r="F130">
        <f>'Veri-12'!C61</f>
        <v>0</v>
      </c>
      <c r="G130" t="str">
        <f>'Veri-12'!D61</f>
        <v>Yetişkin</v>
      </c>
      <c r="H130" t="str">
        <f>'Veri-12'!E61</f>
        <v>K</v>
      </c>
    </row>
    <row r="131" spans="1:8" x14ac:dyDescent="0.25">
      <c r="A131" t="str">
        <f t="shared" si="4"/>
        <v>Tablo 7 de [Edebiyat Müze Kütüphanesinden Yararlanan - 0 - 0 - Çocuk - E] sayısı Tablo 12 de bulunan [Edebiyat Müze Kütüphanesinden Yararlanan - 0 - 0 - Çocuk - E]  kayıt sayısından küçük olamaz</v>
      </c>
      <c r="B131" t="b">
        <f>C131&lt;='Veri-7'!G94</f>
        <v>1</v>
      </c>
      <c r="C131">
        <f>'Veri-12'!G62</f>
        <v>0</v>
      </c>
      <c r="D131" t="str">
        <f>'Veri-12'!A62</f>
        <v>Edebiyat Müze Kütüphanesinden Yararlanan</v>
      </c>
      <c r="E131">
        <f>'Veri-12'!B62</f>
        <v>0</v>
      </c>
      <c r="F131">
        <f>'Veri-12'!C62</f>
        <v>0</v>
      </c>
      <c r="G131" t="str">
        <f>'Veri-12'!D62</f>
        <v>Çocuk</v>
      </c>
      <c r="H131" t="str">
        <f>'Veri-12'!E62</f>
        <v>E</v>
      </c>
    </row>
    <row r="132" spans="1:8" x14ac:dyDescent="0.25">
      <c r="A132" t="str">
        <f t="shared" si="4"/>
        <v>Tablo 7 de [Edebiyat Müze Kütüphanesinden Yararlanan - 0 - 0 - Çocuk - K] sayısı Tablo 12 de bulunan [Edebiyat Müze Kütüphanesinden Yararlanan - 0 - 0 - Çocuk - K]  kayıt sayısından küçük olamaz</v>
      </c>
      <c r="B132" t="b">
        <f>C132&lt;='Veri-7'!G95</f>
        <v>1</v>
      </c>
      <c r="C132">
        <f>'Veri-12'!G63</f>
        <v>0</v>
      </c>
      <c r="D132" t="str">
        <f>'Veri-12'!A63</f>
        <v>Edebiyat Müze Kütüphanesinden Yararlanan</v>
      </c>
      <c r="E132">
        <f>'Veri-12'!B63</f>
        <v>0</v>
      </c>
      <c r="F132">
        <f>'Veri-12'!C63</f>
        <v>0</v>
      </c>
      <c r="G132" t="str">
        <f>'Veri-12'!D63</f>
        <v>Çocuk</v>
      </c>
      <c r="H132" t="str">
        <f>'Veri-12'!E63</f>
        <v>K</v>
      </c>
    </row>
    <row r="133" spans="1:8" x14ac:dyDescent="0.25">
      <c r="A133" t="str">
        <f t="shared" si="4"/>
        <v>Tablo 7 de [Edebiyat Müze Kütüphanesinden Yararlanan - 0 - 0 - Yetişkin - E] sayısı Tablo 12 de bulunan [Edebiyat Müze Kütüphanesinden Yararlanan - 0 - 0 - Yetişkin - E]  kayıt sayısından küçük olamaz</v>
      </c>
      <c r="B133" t="b">
        <f>C133&lt;='Veri-7'!G96</f>
        <v>1</v>
      </c>
      <c r="C133">
        <f>'Veri-12'!G64</f>
        <v>0</v>
      </c>
      <c r="D133" t="str">
        <f>'Veri-12'!A64</f>
        <v>Edebiyat Müze Kütüphanesinden Yararlanan</v>
      </c>
      <c r="E133">
        <f>'Veri-12'!B64</f>
        <v>0</v>
      </c>
      <c r="F133">
        <f>'Veri-12'!C64</f>
        <v>0</v>
      </c>
      <c r="G133" t="str">
        <f>'Veri-12'!D64</f>
        <v>Yetişkin</v>
      </c>
      <c r="H133" t="str">
        <f>'Veri-12'!E64</f>
        <v>E</v>
      </c>
    </row>
    <row r="134" spans="1:8" x14ac:dyDescent="0.25">
      <c r="A134" t="str">
        <f t="shared" si="4"/>
        <v>Tablo 7 de [Edebiyat Müze Kütüphanesinden Yararlanan - 0 - 0 - Yetişkin - K] sayısı Tablo 12 de bulunan [Edebiyat Müze Kütüphanesinden Yararlanan - 0 - 0 - Yetişkin - K]  kayıt sayısından küçük olamaz</v>
      </c>
      <c r="B134" t="b">
        <f>C134&lt;='Veri-7'!G97</f>
        <v>1</v>
      </c>
      <c r="C134">
        <f>'Veri-12'!G65</f>
        <v>0</v>
      </c>
      <c r="D134" t="str">
        <f>'Veri-12'!A65</f>
        <v>Edebiyat Müze Kütüphanesinden Yararlanan</v>
      </c>
      <c r="E134">
        <f>'Veri-12'!B65</f>
        <v>0</v>
      </c>
      <c r="F134">
        <f>'Veri-12'!C65</f>
        <v>0</v>
      </c>
      <c r="G134" t="str">
        <f>'Veri-12'!D65</f>
        <v>Yetişkin</v>
      </c>
      <c r="H134" t="str">
        <f>'Veri-12'!E65</f>
        <v>K</v>
      </c>
    </row>
    <row r="135" spans="1:8" x14ac:dyDescent="0.25">
      <c r="A135" t="s">
        <v>191</v>
      </c>
      <c r="B135" t="b">
        <f>IF('Veri-2'!E11&gt;C135,TRUE, FALSE)</f>
        <v>1</v>
      </c>
      <c r="C135">
        <f>MAX(MAX('Veri-2'!E2:E10), MAX('Veri-2'!E12:E20))</f>
        <v>271</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2" sqref="A2"/>
    </sheetView>
  </sheetViews>
  <sheetFormatPr defaultRowHeight="15" x14ac:dyDescent="0.25"/>
  <cols>
    <col min="1" max="1" width="72.28515625" customWidth="1"/>
    <col min="2" max="2" width="13.140625" customWidth="1"/>
    <col min="4" max="4" width="13.140625" customWidth="1"/>
    <col min="5" max="5" width="26" customWidth="1"/>
    <col min="6" max="6" width="21.140625" customWidth="1"/>
    <col min="7" max="7" width="16.140625" customWidth="1"/>
  </cols>
  <sheetData>
    <row r="1" spans="1:2" x14ac:dyDescent="0.25">
      <c r="A1" t="s">
        <v>183</v>
      </c>
      <c r="B1" t="s">
        <v>184</v>
      </c>
    </row>
    <row r="2" spans="1:2" x14ac:dyDescent="0.25">
      <c r="A2" t="s">
        <v>185</v>
      </c>
      <c r="B2" t="b">
        <f>AND(('Tablo-1'!N17='Tablo-2'!D25),('Tablo-1'!N17='Tablo-5'!B5))</f>
        <v>1</v>
      </c>
    </row>
    <row r="3" spans="1:2" x14ac:dyDescent="0.25">
      <c r="A3" t="str">
        <f>"Tablo 1 "&amp;'Tablo-1'!A7&amp;" - "  &amp;'Tablo-1'!N$3&amp;" değeri 0 dan küçük olamaz"</f>
        <v>Tablo 1 000-Genel - 2018 2. Dönem Sonu Kitap Sayısı değeri 0 dan küçük olamaz</v>
      </c>
      <c r="B3" t="b">
        <f>'Tablo-1'!N7&gt;=0</f>
        <v>1</v>
      </c>
    </row>
    <row r="4" spans="1:2" x14ac:dyDescent="0.25">
      <c r="A4" t="str">
        <f>"Tablo 1 "&amp;'Tablo-1'!A8&amp;" - "  &amp;'Tablo-1'!N$3&amp;" değeri 0 dan küçük olamaz"</f>
        <v>Tablo 1 100-Felsefe ve Psikoloji - 2018 2. Dönem Sonu Kitap Sayısı değeri 0 dan küçük olamaz</v>
      </c>
      <c r="B4" t="b">
        <f>'Tablo-1'!N8&gt;=0</f>
        <v>1</v>
      </c>
    </row>
    <row r="5" spans="1:2" x14ac:dyDescent="0.25">
      <c r="A5" t="str">
        <f>"Tablo 1 "&amp;'Tablo-1'!A9&amp;" - "  &amp;'Tablo-1'!N$3&amp;" değeri 0 dan küçük olamaz"</f>
        <v>Tablo 1 200-Din - 2018 2. Dönem Sonu Kitap Sayısı değeri 0 dan küçük olamaz</v>
      </c>
      <c r="B5" t="b">
        <f>'Tablo-1'!N9&gt;=0</f>
        <v>1</v>
      </c>
    </row>
    <row r="6" spans="1:2" x14ac:dyDescent="0.25">
      <c r="A6" t="str">
        <f>"Tablo 1 "&amp;'Tablo-1'!A10&amp;" - "  &amp;'Tablo-1'!N$3&amp;" değeri 0 dan küçük olamaz"</f>
        <v>Tablo 1 300-Toplum Bilimleri - 2018 2. Dönem Sonu Kitap Sayısı değeri 0 dan küçük olamaz</v>
      </c>
      <c r="B6" t="b">
        <f>'Tablo-1'!N10&gt;=0</f>
        <v>1</v>
      </c>
    </row>
    <row r="7" spans="1:2" x14ac:dyDescent="0.25">
      <c r="A7" t="str">
        <f>"Tablo 1 "&amp;'Tablo-1'!A11&amp;" - "  &amp;'Tablo-1'!N$3&amp;" değeri 0 dan küçük olamaz"</f>
        <v>Tablo 1 400-Dil ve Dilbilim - 2018 2. Dönem Sonu Kitap Sayısı değeri 0 dan küçük olamaz</v>
      </c>
      <c r="B7" t="b">
        <f>'Tablo-1'!N11&gt;=0</f>
        <v>1</v>
      </c>
    </row>
    <row r="8" spans="1:2" x14ac:dyDescent="0.25">
      <c r="A8" t="str">
        <f>"Tablo 1 "&amp;'Tablo-1'!A12&amp;" - "  &amp;'Tablo-1'!N$3&amp;" değeri 0 dan küçük olamaz"</f>
        <v>Tablo 1 500-Doğa Bilimleri ve Matematik - 2018 2. Dönem Sonu Kitap Sayısı değeri 0 dan küçük olamaz</v>
      </c>
      <c r="B8" t="b">
        <f>'Tablo-1'!N12&gt;=0</f>
        <v>1</v>
      </c>
    </row>
    <row r="9" spans="1:2" x14ac:dyDescent="0.25">
      <c r="A9" t="str">
        <f>"Tablo 1 "&amp;'Tablo-1'!A13&amp;" - "  &amp;'Tablo-1'!N$3&amp;" değeri 0 dan küçük olamaz"</f>
        <v>Tablo 1 600-Uygulamalı Bilimler ve Teknoloji - 2018 2. Dönem Sonu Kitap Sayısı değeri 0 dan küçük olamaz</v>
      </c>
      <c r="B9" t="b">
        <f>'Tablo-1'!N13&gt;=0</f>
        <v>1</v>
      </c>
    </row>
    <row r="10" spans="1:2" x14ac:dyDescent="0.25">
      <c r="A10" t="str">
        <f>"Tablo 1 "&amp;'Tablo-1'!A14&amp;" - "  &amp;'Tablo-1'!N$3&amp;" değeri 0 dan küçük olamaz"</f>
        <v>Tablo 1 700-Sanatlar - 2018 2. Dönem Sonu Kitap Sayısı değeri 0 dan küçük olamaz</v>
      </c>
      <c r="B10" t="b">
        <f>'Tablo-1'!N14&gt;=0</f>
        <v>1</v>
      </c>
    </row>
    <row r="11" spans="1:2" x14ac:dyDescent="0.25">
      <c r="A11" t="str">
        <f>"Tablo 1 "&amp;'Tablo-1'!A15&amp;" - "  &amp;'Tablo-1'!N$3&amp;" değeri 0 dan küçük olamaz"</f>
        <v>Tablo 1 800-Edebiyat ve Retorik - 2018 2. Dönem Sonu Kitap Sayısı değeri 0 dan küçük olamaz</v>
      </c>
      <c r="B11" t="b">
        <f>'Tablo-1'!N15&gt;=0</f>
        <v>1</v>
      </c>
    </row>
    <row r="12" spans="1:2" x14ac:dyDescent="0.25">
      <c r="A12" t="str">
        <f>"Tablo 1 "&amp;'Tablo-1'!A16&amp;" - "  &amp;'Tablo-1'!N$3&amp;" değeri 0 dan küçük olamaz"</f>
        <v>Tablo 1 900-Coğrafya, Tarih ve Yardımcı Disiplinler - 2018 2. Dönem Sonu Kitap Sayısı değeri 0 dan küçük olamaz</v>
      </c>
      <c r="B12" t="b">
        <f>'Tablo-1'!N16&gt;=0</f>
        <v>1</v>
      </c>
    </row>
    <row r="13" spans="1:2" x14ac:dyDescent="0.25">
      <c r="A13" t="str">
        <f>"Tablo 1 de bulunan "&amp;'Tablo-1'!H5&amp;" giriş toplam değeri ("&amp;'Tablo-1'!H17&amp;")  ile çıkış toplam değeri ("&amp;'Tablo-1'!L17&amp;") eşit olmalıdır."</f>
        <v>Tablo 1 de bulunan Katalog Değişim giriş toplam değeri (0)  ile çıkış toplam değeri (0) eşit olmalıdır.</v>
      </c>
      <c r="B13" t="b">
        <f>'Tablo-1'!H17='Tablo-1'!L17</f>
        <v>1</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selection activeCell="C17" sqref="C17"/>
    </sheetView>
  </sheetViews>
  <sheetFormatPr defaultRowHeight="15" x14ac:dyDescent="0.25"/>
  <cols>
    <col min="1" max="1" width="22.28515625" customWidth="1"/>
    <col min="3" max="3" width="27.42578125" bestFit="1" customWidth="1"/>
    <col min="4" max="4" width="25" bestFit="1" customWidth="1"/>
    <col min="5" max="5" width="25.5703125" bestFit="1" customWidth="1"/>
    <col min="6" max="6" width="13" customWidth="1"/>
  </cols>
  <sheetData>
    <row r="1" spans="1:7" x14ac:dyDescent="0.25">
      <c r="A1" s="48" t="s">
        <v>192</v>
      </c>
      <c r="B1" s="48" t="s">
        <v>193</v>
      </c>
      <c r="C1" s="48" t="s">
        <v>194</v>
      </c>
      <c r="D1" s="48" t="s">
        <v>195</v>
      </c>
      <c r="E1" s="48" t="s">
        <v>196</v>
      </c>
      <c r="F1" s="49" t="s">
        <v>197</v>
      </c>
      <c r="G1" s="48" t="s">
        <v>198</v>
      </c>
    </row>
    <row r="2" spans="1:7" x14ac:dyDescent="0.25">
      <c r="A2" t="str">
        <f>'Tablo-1'!A$7</f>
        <v>000-Genel</v>
      </c>
      <c r="B2" t="s">
        <v>199</v>
      </c>
      <c r="C2" t="str">
        <f>'Tablo-1'!C$5</f>
        <v>Satın Alınan</v>
      </c>
      <c r="E2" t="str">
        <f>'Tablo-1'!C$6</f>
        <v>Genel Müdürlük Tarafından</v>
      </c>
      <c r="F2" s="50">
        <f>'Tablo-1'!C$7</f>
        <v>15</v>
      </c>
      <c r="G2">
        <f>F2*1</f>
        <v>15</v>
      </c>
    </row>
    <row r="3" spans="1:7" x14ac:dyDescent="0.25">
      <c r="A3" t="str">
        <f>'Tablo-1'!A$7</f>
        <v>000-Genel</v>
      </c>
      <c r="B3" t="s">
        <v>199</v>
      </c>
      <c r="C3" t="str">
        <f>'Tablo-1'!C$5</f>
        <v>Satın Alınan</v>
      </c>
      <c r="E3" t="str">
        <f>'Tablo-1'!D$6</f>
        <v>Kütüphane Tarafından</v>
      </c>
      <c r="F3" s="50">
        <f>'Tablo-1'!D$7</f>
        <v>0</v>
      </c>
      <c r="G3">
        <f>F3*1</f>
        <v>0</v>
      </c>
    </row>
    <row r="4" spans="1:7" x14ac:dyDescent="0.25">
      <c r="A4" t="str">
        <f>'Tablo-1'!A$7</f>
        <v>000-Genel</v>
      </c>
      <c r="B4" t="s">
        <v>199</v>
      </c>
      <c r="C4" t="str">
        <f>'Tablo-1'!E$5</f>
        <v>Diğer Kütüphanelerden Devir</v>
      </c>
      <c r="F4" s="50">
        <f>'Tablo-1'!E$7</f>
        <v>0</v>
      </c>
      <c r="G4">
        <f t="shared" ref="G4:G90" si="0">F4*1</f>
        <v>0</v>
      </c>
    </row>
    <row r="5" spans="1:7" x14ac:dyDescent="0.25">
      <c r="A5" t="str">
        <f>'Tablo-1'!A$7</f>
        <v>000-Genel</v>
      </c>
      <c r="B5" t="s">
        <v>199</v>
      </c>
      <c r="C5" t="str">
        <f>'Tablo-1'!F$5</f>
        <v>Bağış</v>
      </c>
      <c r="F5" s="50">
        <f>'Tablo-1'!F$7</f>
        <v>0</v>
      </c>
      <c r="G5">
        <f t="shared" si="0"/>
        <v>0</v>
      </c>
    </row>
    <row r="6" spans="1:7" x14ac:dyDescent="0.25">
      <c r="A6" t="str">
        <f>'Tablo-1'!A$7</f>
        <v>000-Genel</v>
      </c>
      <c r="B6" t="s">
        <v>199</v>
      </c>
      <c r="C6" t="str">
        <f>'Tablo-1'!G$5</f>
        <v>Derleme</v>
      </c>
      <c r="F6" s="50">
        <f>'Tablo-1'!G$7</f>
        <v>0</v>
      </c>
      <c r="G6">
        <f t="shared" si="0"/>
        <v>0</v>
      </c>
    </row>
    <row r="7" spans="1:7" x14ac:dyDescent="0.25">
      <c r="A7" t="str">
        <f>'Tablo-1'!A$7</f>
        <v>000-Genel</v>
      </c>
      <c r="B7" t="s">
        <v>199</v>
      </c>
      <c r="C7" t="str">
        <f>'Tablo-1'!H$5</f>
        <v>Katalog Değişim</v>
      </c>
      <c r="F7" s="50">
        <f>'Tablo-1'!H$7</f>
        <v>0</v>
      </c>
      <c r="G7">
        <f t="shared" si="0"/>
        <v>0</v>
      </c>
    </row>
    <row r="8" spans="1:7" x14ac:dyDescent="0.25">
      <c r="A8" t="str">
        <f>'Tablo-1'!A$7</f>
        <v>000-Genel</v>
      </c>
      <c r="B8" t="s">
        <v>200</v>
      </c>
      <c r="D8" t="str">
        <f>'Tablo-1'!J$5</f>
        <v>Düşüm</v>
      </c>
      <c r="F8" s="50">
        <f>'Tablo-1'!J$7</f>
        <v>0</v>
      </c>
      <c r="G8">
        <f t="shared" si="0"/>
        <v>0</v>
      </c>
    </row>
    <row r="9" spans="1:7" x14ac:dyDescent="0.25">
      <c r="A9" t="str">
        <f>'Tablo-1'!A$7</f>
        <v>000-Genel</v>
      </c>
      <c r="B9" t="s">
        <v>200</v>
      </c>
      <c r="D9" t="str">
        <f>'Tablo-1'!K$5</f>
        <v>Diğer Kütüphanelere Devir</v>
      </c>
      <c r="F9" s="50">
        <f>'Tablo-1'!K$7</f>
        <v>0</v>
      </c>
      <c r="G9">
        <f t="shared" si="0"/>
        <v>0</v>
      </c>
    </row>
    <row r="10" spans="1:7" x14ac:dyDescent="0.25">
      <c r="A10" t="str">
        <f>'Tablo-1'!A$7</f>
        <v>000-Genel</v>
      </c>
      <c r="B10" t="s">
        <v>200</v>
      </c>
      <c r="D10" t="str">
        <f>'Tablo-1'!L$5</f>
        <v>Katalog Değişim</v>
      </c>
      <c r="F10" s="50">
        <f>'Tablo-1'!L$7</f>
        <v>0</v>
      </c>
      <c r="G10">
        <f t="shared" si="0"/>
        <v>0</v>
      </c>
    </row>
    <row r="11" spans="1:7" x14ac:dyDescent="0.25">
      <c r="A11" t="str">
        <f>'Tablo-1'!A$8</f>
        <v>100-Felsefe ve Psikoloji</v>
      </c>
      <c r="B11" t="s">
        <v>199</v>
      </c>
      <c r="C11" t="str">
        <f>'Tablo-1'!C$5</f>
        <v>Satın Alınan</v>
      </c>
      <c r="E11" t="str">
        <f>'Tablo-1'!C$6</f>
        <v>Genel Müdürlük Tarafından</v>
      </c>
      <c r="F11" s="50">
        <f>'Tablo-1'!C$8</f>
        <v>76</v>
      </c>
      <c r="G11">
        <f t="shared" si="0"/>
        <v>76</v>
      </c>
    </row>
    <row r="12" spans="1:7" x14ac:dyDescent="0.25">
      <c r="A12" t="str">
        <f>'Tablo-1'!A$8</f>
        <v>100-Felsefe ve Psikoloji</v>
      </c>
      <c r="B12" t="s">
        <v>199</v>
      </c>
      <c r="C12" t="str">
        <f>'Tablo-1'!C$5</f>
        <v>Satın Alınan</v>
      </c>
      <c r="E12" t="str">
        <f>'Tablo-1'!D$6</f>
        <v>Kütüphane Tarafından</v>
      </c>
      <c r="F12" s="50">
        <f>'Tablo-1'!D$8</f>
        <v>4</v>
      </c>
      <c r="G12">
        <f t="shared" si="0"/>
        <v>4</v>
      </c>
    </row>
    <row r="13" spans="1:7" x14ac:dyDescent="0.25">
      <c r="A13" t="str">
        <f>'Tablo-1'!A$8</f>
        <v>100-Felsefe ve Psikoloji</v>
      </c>
      <c r="B13" t="s">
        <v>199</v>
      </c>
      <c r="C13" t="str">
        <f>'Tablo-1'!E$5</f>
        <v>Diğer Kütüphanelerden Devir</v>
      </c>
      <c r="F13" s="50">
        <f>'Tablo-1'!E$8</f>
        <v>0</v>
      </c>
      <c r="G13">
        <f t="shared" si="0"/>
        <v>0</v>
      </c>
    </row>
    <row r="14" spans="1:7" x14ac:dyDescent="0.25">
      <c r="A14" t="str">
        <f>'Tablo-1'!A$8</f>
        <v>100-Felsefe ve Psikoloji</v>
      </c>
      <c r="B14" t="s">
        <v>199</v>
      </c>
      <c r="C14" t="str">
        <f>'Tablo-1'!F$5</f>
        <v>Bağış</v>
      </c>
      <c r="F14" s="50">
        <f>'Tablo-1'!F$8</f>
        <v>1</v>
      </c>
      <c r="G14">
        <f t="shared" si="0"/>
        <v>1</v>
      </c>
    </row>
    <row r="15" spans="1:7" x14ac:dyDescent="0.25">
      <c r="A15" t="str">
        <f>'Tablo-1'!A$8</f>
        <v>100-Felsefe ve Psikoloji</v>
      </c>
      <c r="B15" t="s">
        <v>199</v>
      </c>
      <c r="C15" t="str">
        <f>'Tablo-1'!G$5</f>
        <v>Derleme</v>
      </c>
      <c r="F15" s="50">
        <f>'Tablo-1'!G$8</f>
        <v>0</v>
      </c>
      <c r="G15">
        <f t="shared" si="0"/>
        <v>0</v>
      </c>
    </row>
    <row r="16" spans="1:7" x14ac:dyDescent="0.25">
      <c r="A16" t="str">
        <f>'Tablo-1'!A$8</f>
        <v>100-Felsefe ve Psikoloji</v>
      </c>
      <c r="B16" t="s">
        <v>199</v>
      </c>
      <c r="C16" t="str">
        <f>'Tablo-1'!H$5</f>
        <v>Katalog Değişim</v>
      </c>
      <c r="F16" s="50">
        <f>'Tablo-1'!H$8</f>
        <v>0</v>
      </c>
      <c r="G16">
        <f t="shared" si="0"/>
        <v>0</v>
      </c>
    </row>
    <row r="17" spans="1:7" x14ac:dyDescent="0.25">
      <c r="A17" t="str">
        <f>'Tablo-1'!A$8</f>
        <v>100-Felsefe ve Psikoloji</v>
      </c>
      <c r="B17" t="s">
        <v>200</v>
      </c>
      <c r="D17" t="str">
        <f>'Tablo-1'!J$5</f>
        <v>Düşüm</v>
      </c>
      <c r="F17" s="50">
        <f>'Tablo-1'!J$8</f>
        <v>0</v>
      </c>
      <c r="G17">
        <f t="shared" si="0"/>
        <v>0</v>
      </c>
    </row>
    <row r="18" spans="1:7" x14ac:dyDescent="0.25">
      <c r="A18" t="str">
        <f>'Tablo-1'!A$8</f>
        <v>100-Felsefe ve Psikoloji</v>
      </c>
      <c r="B18" t="s">
        <v>200</v>
      </c>
      <c r="D18" t="str">
        <f>'Tablo-1'!K$5</f>
        <v>Diğer Kütüphanelere Devir</v>
      </c>
      <c r="F18" s="50">
        <f>'Tablo-1'!K$8</f>
        <v>0</v>
      </c>
      <c r="G18">
        <f t="shared" si="0"/>
        <v>0</v>
      </c>
    </row>
    <row r="19" spans="1:7" x14ac:dyDescent="0.25">
      <c r="A19" t="str">
        <f>'Tablo-1'!A$8</f>
        <v>100-Felsefe ve Psikoloji</v>
      </c>
      <c r="B19" t="s">
        <v>200</v>
      </c>
      <c r="D19" t="str">
        <f>'Tablo-1'!L$5</f>
        <v>Katalog Değişim</v>
      </c>
      <c r="F19" s="50">
        <f>'Tablo-1'!L$8</f>
        <v>0</v>
      </c>
      <c r="G19">
        <f t="shared" si="0"/>
        <v>0</v>
      </c>
    </row>
    <row r="20" spans="1:7" x14ac:dyDescent="0.25">
      <c r="A20" t="str">
        <f>'Tablo-1'!A$9</f>
        <v>200-Din</v>
      </c>
      <c r="B20" t="s">
        <v>199</v>
      </c>
      <c r="C20" t="str">
        <f>'Tablo-1'!C$5</f>
        <v>Satın Alınan</v>
      </c>
      <c r="E20" t="str">
        <f>'Tablo-1'!C$6</f>
        <v>Genel Müdürlük Tarafından</v>
      </c>
      <c r="F20" s="50">
        <f>'Tablo-1'!C$9</f>
        <v>175</v>
      </c>
      <c r="G20">
        <f t="shared" si="0"/>
        <v>175</v>
      </c>
    </row>
    <row r="21" spans="1:7" x14ac:dyDescent="0.25">
      <c r="A21" t="str">
        <f>'Tablo-1'!A$9</f>
        <v>200-Din</v>
      </c>
      <c r="B21" t="s">
        <v>199</v>
      </c>
      <c r="C21" t="str">
        <f>'Tablo-1'!C$5</f>
        <v>Satın Alınan</v>
      </c>
      <c r="E21" t="str">
        <f>'Tablo-1'!D$6</f>
        <v>Kütüphane Tarafından</v>
      </c>
      <c r="F21" s="50">
        <f>'Tablo-1'!D$9</f>
        <v>1</v>
      </c>
      <c r="G21">
        <f t="shared" si="0"/>
        <v>1</v>
      </c>
    </row>
    <row r="22" spans="1:7" x14ac:dyDescent="0.25">
      <c r="A22" t="str">
        <f>'Tablo-1'!A$9</f>
        <v>200-Din</v>
      </c>
      <c r="B22" t="s">
        <v>199</v>
      </c>
      <c r="C22" t="str">
        <f>'Tablo-1'!E$5</f>
        <v>Diğer Kütüphanelerden Devir</v>
      </c>
      <c r="F22" s="50">
        <f>'Tablo-1'!E$9</f>
        <v>0</v>
      </c>
      <c r="G22">
        <f t="shared" si="0"/>
        <v>0</v>
      </c>
    </row>
    <row r="23" spans="1:7" x14ac:dyDescent="0.25">
      <c r="A23" t="str">
        <f>'Tablo-1'!A$9</f>
        <v>200-Din</v>
      </c>
      <c r="B23" t="s">
        <v>199</v>
      </c>
      <c r="C23" t="str">
        <f>'Tablo-1'!F$5</f>
        <v>Bağış</v>
      </c>
      <c r="F23" s="50">
        <f>'Tablo-1'!F$9</f>
        <v>0</v>
      </c>
      <c r="G23">
        <f t="shared" si="0"/>
        <v>0</v>
      </c>
    </row>
    <row r="24" spans="1:7" x14ac:dyDescent="0.25">
      <c r="A24" t="str">
        <f>'Tablo-1'!A$9</f>
        <v>200-Din</v>
      </c>
      <c r="B24" t="s">
        <v>199</v>
      </c>
      <c r="C24" t="str">
        <f>'Tablo-1'!G$5</f>
        <v>Derleme</v>
      </c>
      <c r="F24" s="50">
        <f>'Tablo-1'!G$9</f>
        <v>0</v>
      </c>
      <c r="G24">
        <f t="shared" si="0"/>
        <v>0</v>
      </c>
    </row>
    <row r="25" spans="1:7" x14ac:dyDescent="0.25">
      <c r="A25" t="str">
        <f>'Tablo-1'!A$9</f>
        <v>200-Din</v>
      </c>
      <c r="B25" t="s">
        <v>199</v>
      </c>
      <c r="C25" t="str">
        <f>'Tablo-1'!H$5</f>
        <v>Katalog Değişim</v>
      </c>
      <c r="F25" s="50">
        <f>'Tablo-1'!H$9</f>
        <v>0</v>
      </c>
      <c r="G25">
        <f t="shared" si="0"/>
        <v>0</v>
      </c>
    </row>
    <row r="26" spans="1:7" x14ac:dyDescent="0.25">
      <c r="A26" t="str">
        <f>'Tablo-1'!A$9</f>
        <v>200-Din</v>
      </c>
      <c r="B26" t="s">
        <v>200</v>
      </c>
      <c r="D26" t="str">
        <f>'Tablo-1'!J$5</f>
        <v>Düşüm</v>
      </c>
      <c r="F26" s="50">
        <f>'Tablo-1'!J$9</f>
        <v>0</v>
      </c>
      <c r="G26">
        <f t="shared" si="0"/>
        <v>0</v>
      </c>
    </row>
    <row r="27" spans="1:7" x14ac:dyDescent="0.25">
      <c r="A27" t="str">
        <f>'Tablo-1'!A$9</f>
        <v>200-Din</v>
      </c>
      <c r="B27" t="s">
        <v>200</v>
      </c>
      <c r="D27" t="str">
        <f>'Tablo-1'!K$5</f>
        <v>Diğer Kütüphanelere Devir</v>
      </c>
      <c r="F27" s="50">
        <f>'Tablo-1'!K$9</f>
        <v>0</v>
      </c>
      <c r="G27">
        <f t="shared" si="0"/>
        <v>0</v>
      </c>
    </row>
    <row r="28" spans="1:7" x14ac:dyDescent="0.25">
      <c r="A28" t="str">
        <f>'Tablo-1'!A$9</f>
        <v>200-Din</v>
      </c>
      <c r="B28" t="s">
        <v>200</v>
      </c>
      <c r="D28" t="str">
        <f>'Tablo-1'!L$5</f>
        <v>Katalog Değişim</v>
      </c>
      <c r="F28" s="50">
        <f>'Tablo-1'!L$9</f>
        <v>0</v>
      </c>
      <c r="G28">
        <f t="shared" si="0"/>
        <v>0</v>
      </c>
    </row>
    <row r="29" spans="1:7" x14ac:dyDescent="0.25">
      <c r="A29" t="str">
        <f>'Tablo-1'!A$10</f>
        <v>300-Toplum Bilimleri</v>
      </c>
      <c r="B29" t="s">
        <v>199</v>
      </c>
      <c r="C29" t="str">
        <f>'Tablo-1'!C$5</f>
        <v>Satın Alınan</v>
      </c>
      <c r="E29" t="str">
        <f>'Tablo-1'!C$6</f>
        <v>Genel Müdürlük Tarafından</v>
      </c>
      <c r="F29" s="50">
        <f>'Tablo-1'!C$10</f>
        <v>290</v>
      </c>
      <c r="G29">
        <f t="shared" si="0"/>
        <v>290</v>
      </c>
    </row>
    <row r="30" spans="1:7" x14ac:dyDescent="0.25">
      <c r="A30" t="str">
        <f>'Tablo-1'!A$10</f>
        <v>300-Toplum Bilimleri</v>
      </c>
      <c r="B30" t="s">
        <v>199</v>
      </c>
      <c r="C30" t="str">
        <f>'Tablo-1'!C$5</f>
        <v>Satın Alınan</v>
      </c>
      <c r="E30" t="str">
        <f>'Tablo-1'!D$6</f>
        <v>Kütüphane Tarafından</v>
      </c>
      <c r="F30" s="50">
        <f>'Tablo-1'!D$10</f>
        <v>9</v>
      </c>
      <c r="G30">
        <f t="shared" si="0"/>
        <v>9</v>
      </c>
    </row>
    <row r="31" spans="1:7" x14ac:dyDescent="0.25">
      <c r="A31" t="str">
        <f>'Tablo-1'!A$10</f>
        <v>300-Toplum Bilimleri</v>
      </c>
      <c r="B31" t="s">
        <v>199</v>
      </c>
      <c r="C31" t="str">
        <f>'Tablo-1'!E$5</f>
        <v>Diğer Kütüphanelerden Devir</v>
      </c>
      <c r="F31" s="50">
        <f>'Tablo-1'!E$10</f>
        <v>0</v>
      </c>
      <c r="G31">
        <f t="shared" si="0"/>
        <v>0</v>
      </c>
    </row>
    <row r="32" spans="1:7" x14ac:dyDescent="0.25">
      <c r="A32" t="str">
        <f>'Tablo-1'!A$10</f>
        <v>300-Toplum Bilimleri</v>
      </c>
      <c r="B32" t="s">
        <v>199</v>
      </c>
      <c r="C32" t="str">
        <f>'Tablo-1'!F$5</f>
        <v>Bağış</v>
      </c>
      <c r="F32" s="50">
        <f>'Tablo-1'!F$10</f>
        <v>0</v>
      </c>
      <c r="G32">
        <f t="shared" si="0"/>
        <v>0</v>
      </c>
    </row>
    <row r="33" spans="1:7" x14ac:dyDescent="0.25">
      <c r="A33" t="str">
        <f>'Tablo-1'!A$10</f>
        <v>300-Toplum Bilimleri</v>
      </c>
      <c r="B33" t="s">
        <v>199</v>
      </c>
      <c r="C33" t="str">
        <f>'Tablo-1'!G$5</f>
        <v>Derleme</v>
      </c>
      <c r="F33" s="50">
        <f>'Tablo-1'!G$10</f>
        <v>0</v>
      </c>
      <c r="G33">
        <f t="shared" si="0"/>
        <v>0</v>
      </c>
    </row>
    <row r="34" spans="1:7" x14ac:dyDescent="0.25">
      <c r="A34" t="str">
        <f>'Tablo-1'!A$10</f>
        <v>300-Toplum Bilimleri</v>
      </c>
      <c r="B34" t="s">
        <v>199</v>
      </c>
      <c r="C34" t="str">
        <f>'Tablo-1'!H$5</f>
        <v>Katalog Değişim</v>
      </c>
      <c r="F34" s="50">
        <f>'Tablo-1'!H$10</f>
        <v>0</v>
      </c>
      <c r="G34">
        <f t="shared" si="0"/>
        <v>0</v>
      </c>
    </row>
    <row r="35" spans="1:7" x14ac:dyDescent="0.25">
      <c r="A35" t="str">
        <f>'Tablo-1'!A$10</f>
        <v>300-Toplum Bilimleri</v>
      </c>
      <c r="B35" t="s">
        <v>200</v>
      </c>
      <c r="D35" t="str">
        <f>'Tablo-1'!J$5</f>
        <v>Düşüm</v>
      </c>
      <c r="F35" s="50">
        <f>'Tablo-1'!J$10</f>
        <v>0</v>
      </c>
      <c r="G35">
        <f t="shared" si="0"/>
        <v>0</v>
      </c>
    </row>
    <row r="36" spans="1:7" x14ac:dyDescent="0.25">
      <c r="A36" t="str">
        <f>'Tablo-1'!A$10</f>
        <v>300-Toplum Bilimleri</v>
      </c>
      <c r="B36" t="s">
        <v>200</v>
      </c>
      <c r="D36" t="str">
        <f>'Tablo-1'!K$5</f>
        <v>Diğer Kütüphanelere Devir</v>
      </c>
      <c r="F36" s="50">
        <f>'Tablo-1'!K$10</f>
        <v>0</v>
      </c>
      <c r="G36">
        <f t="shared" si="0"/>
        <v>0</v>
      </c>
    </row>
    <row r="37" spans="1:7" x14ac:dyDescent="0.25">
      <c r="A37" t="str">
        <f>'Tablo-1'!A$10</f>
        <v>300-Toplum Bilimleri</v>
      </c>
      <c r="B37" t="s">
        <v>200</v>
      </c>
      <c r="D37" t="str">
        <f>'Tablo-1'!L$5</f>
        <v>Katalog Değişim</v>
      </c>
      <c r="F37" s="50">
        <f>'Tablo-1'!L$10</f>
        <v>0</v>
      </c>
      <c r="G37">
        <f t="shared" si="0"/>
        <v>0</v>
      </c>
    </row>
    <row r="38" spans="1:7" x14ac:dyDescent="0.25">
      <c r="A38" t="str">
        <f>'Tablo-1'!A$11</f>
        <v>400-Dil ve Dilbilim</v>
      </c>
      <c r="B38" t="s">
        <v>199</v>
      </c>
      <c r="C38" t="str">
        <f>'Tablo-1'!C$5</f>
        <v>Satın Alınan</v>
      </c>
      <c r="E38" t="str">
        <f>'Tablo-1'!C$6</f>
        <v>Genel Müdürlük Tarafından</v>
      </c>
      <c r="F38" s="50">
        <f>'Tablo-1'!C$11</f>
        <v>20</v>
      </c>
      <c r="G38">
        <f t="shared" si="0"/>
        <v>20</v>
      </c>
    </row>
    <row r="39" spans="1:7" x14ac:dyDescent="0.25">
      <c r="A39" t="str">
        <f>'Tablo-1'!A$11</f>
        <v>400-Dil ve Dilbilim</v>
      </c>
      <c r="B39" t="s">
        <v>199</v>
      </c>
      <c r="C39" t="str">
        <f>'Tablo-1'!C$5</f>
        <v>Satın Alınan</v>
      </c>
      <c r="E39" t="str">
        <f>'Tablo-1'!D$6</f>
        <v>Kütüphane Tarafından</v>
      </c>
      <c r="F39" s="50">
        <f>'Tablo-1'!D$11</f>
        <v>0</v>
      </c>
      <c r="G39">
        <f t="shared" si="0"/>
        <v>0</v>
      </c>
    </row>
    <row r="40" spans="1:7" x14ac:dyDescent="0.25">
      <c r="A40" t="str">
        <f>'Tablo-1'!A$11</f>
        <v>400-Dil ve Dilbilim</v>
      </c>
      <c r="B40" t="s">
        <v>199</v>
      </c>
      <c r="C40" t="str">
        <f>'Tablo-1'!E$5</f>
        <v>Diğer Kütüphanelerden Devir</v>
      </c>
      <c r="F40" s="50">
        <f>'Tablo-1'!E$11</f>
        <v>0</v>
      </c>
      <c r="G40">
        <f t="shared" si="0"/>
        <v>0</v>
      </c>
    </row>
    <row r="41" spans="1:7" x14ac:dyDescent="0.25">
      <c r="A41" t="str">
        <f>'Tablo-1'!A$11</f>
        <v>400-Dil ve Dilbilim</v>
      </c>
      <c r="B41" t="s">
        <v>199</v>
      </c>
      <c r="C41" t="str">
        <f>'Tablo-1'!F$5</f>
        <v>Bağış</v>
      </c>
      <c r="F41" s="50">
        <f>'Tablo-1'!F$11</f>
        <v>0</v>
      </c>
      <c r="G41">
        <f t="shared" si="0"/>
        <v>0</v>
      </c>
    </row>
    <row r="42" spans="1:7" x14ac:dyDescent="0.25">
      <c r="A42" t="str">
        <f>'Tablo-1'!A$11</f>
        <v>400-Dil ve Dilbilim</v>
      </c>
      <c r="B42" t="s">
        <v>199</v>
      </c>
      <c r="C42" t="str">
        <f>'Tablo-1'!G$5</f>
        <v>Derleme</v>
      </c>
      <c r="F42" s="50">
        <f>'Tablo-1'!G$11</f>
        <v>0</v>
      </c>
      <c r="G42">
        <f t="shared" si="0"/>
        <v>0</v>
      </c>
    </row>
    <row r="43" spans="1:7" x14ac:dyDescent="0.25">
      <c r="A43" t="str">
        <f>'Tablo-1'!A$11</f>
        <v>400-Dil ve Dilbilim</v>
      </c>
      <c r="B43" t="s">
        <v>199</v>
      </c>
      <c r="C43" t="str">
        <f>'Tablo-1'!H$5</f>
        <v>Katalog Değişim</v>
      </c>
      <c r="F43" s="50">
        <f>'Tablo-1'!H$11</f>
        <v>0</v>
      </c>
      <c r="G43">
        <f t="shared" si="0"/>
        <v>0</v>
      </c>
    </row>
    <row r="44" spans="1:7" x14ac:dyDescent="0.25">
      <c r="A44" t="str">
        <f>'Tablo-1'!A$11</f>
        <v>400-Dil ve Dilbilim</v>
      </c>
      <c r="B44" t="s">
        <v>200</v>
      </c>
      <c r="D44" t="str">
        <f>'Tablo-1'!J$5</f>
        <v>Düşüm</v>
      </c>
      <c r="F44" s="50">
        <f>'Tablo-1'!J$11</f>
        <v>0</v>
      </c>
      <c r="G44">
        <f t="shared" si="0"/>
        <v>0</v>
      </c>
    </row>
    <row r="45" spans="1:7" x14ac:dyDescent="0.25">
      <c r="A45" t="str">
        <f>'Tablo-1'!A$11</f>
        <v>400-Dil ve Dilbilim</v>
      </c>
      <c r="B45" t="s">
        <v>200</v>
      </c>
      <c r="D45" t="str">
        <f>'Tablo-1'!K$5</f>
        <v>Diğer Kütüphanelere Devir</v>
      </c>
      <c r="F45" s="50">
        <f>'Tablo-1'!K$11</f>
        <v>0</v>
      </c>
      <c r="G45">
        <f t="shared" si="0"/>
        <v>0</v>
      </c>
    </row>
    <row r="46" spans="1:7" x14ac:dyDescent="0.25">
      <c r="A46" t="str">
        <f>'Tablo-1'!A$11</f>
        <v>400-Dil ve Dilbilim</v>
      </c>
      <c r="B46" t="s">
        <v>200</v>
      </c>
      <c r="D46" t="str">
        <f>'Tablo-1'!L$5</f>
        <v>Katalog Değişim</v>
      </c>
      <c r="F46" s="50">
        <f>'Tablo-1'!L$11</f>
        <v>0</v>
      </c>
      <c r="G46">
        <f t="shared" si="0"/>
        <v>0</v>
      </c>
    </row>
    <row r="47" spans="1:7" x14ac:dyDescent="0.25">
      <c r="A47" t="str">
        <f>'Tablo-1'!A$12</f>
        <v>500-Doğa Bilimleri ve Matematik</v>
      </c>
      <c r="B47" t="s">
        <v>199</v>
      </c>
      <c r="C47" t="str">
        <f>'Tablo-1'!C$5</f>
        <v>Satın Alınan</v>
      </c>
      <c r="E47" t="str">
        <f>'Tablo-1'!C$6</f>
        <v>Genel Müdürlük Tarafından</v>
      </c>
      <c r="F47" s="50">
        <f>'Tablo-1'!C$12</f>
        <v>26</v>
      </c>
      <c r="G47">
        <f t="shared" si="0"/>
        <v>26</v>
      </c>
    </row>
    <row r="48" spans="1:7" x14ac:dyDescent="0.25">
      <c r="A48" t="str">
        <f>'Tablo-1'!A$12</f>
        <v>500-Doğa Bilimleri ve Matematik</v>
      </c>
      <c r="B48" t="s">
        <v>199</v>
      </c>
      <c r="C48" t="str">
        <f>'Tablo-1'!C$5</f>
        <v>Satın Alınan</v>
      </c>
      <c r="E48" t="str">
        <f>'Tablo-1'!D$6</f>
        <v>Kütüphane Tarafından</v>
      </c>
      <c r="F48" s="50">
        <f>'Tablo-1'!D$12</f>
        <v>0</v>
      </c>
      <c r="G48">
        <f t="shared" si="0"/>
        <v>0</v>
      </c>
    </row>
    <row r="49" spans="1:7" x14ac:dyDescent="0.25">
      <c r="A49" t="str">
        <f>'Tablo-1'!A$12</f>
        <v>500-Doğa Bilimleri ve Matematik</v>
      </c>
      <c r="B49" t="s">
        <v>199</v>
      </c>
      <c r="C49" t="str">
        <f>'Tablo-1'!E$5</f>
        <v>Diğer Kütüphanelerden Devir</v>
      </c>
      <c r="F49" s="50">
        <f>'Tablo-1'!E$12</f>
        <v>0</v>
      </c>
      <c r="G49">
        <f t="shared" si="0"/>
        <v>0</v>
      </c>
    </row>
    <row r="50" spans="1:7" x14ac:dyDescent="0.25">
      <c r="A50" t="str">
        <f>'Tablo-1'!A$12</f>
        <v>500-Doğa Bilimleri ve Matematik</v>
      </c>
      <c r="B50" t="s">
        <v>199</v>
      </c>
      <c r="C50" t="str">
        <f>'Tablo-1'!F$5</f>
        <v>Bağış</v>
      </c>
      <c r="F50" s="50">
        <f>'Tablo-1'!F$12</f>
        <v>0</v>
      </c>
      <c r="G50">
        <f t="shared" si="0"/>
        <v>0</v>
      </c>
    </row>
    <row r="51" spans="1:7" x14ac:dyDescent="0.25">
      <c r="A51" t="str">
        <f>'Tablo-1'!A$12</f>
        <v>500-Doğa Bilimleri ve Matematik</v>
      </c>
      <c r="B51" t="s">
        <v>199</v>
      </c>
      <c r="C51" t="str">
        <f>'Tablo-1'!G$5</f>
        <v>Derleme</v>
      </c>
      <c r="F51" s="50">
        <f>'Tablo-1'!G$12</f>
        <v>0</v>
      </c>
      <c r="G51">
        <f t="shared" si="0"/>
        <v>0</v>
      </c>
    </row>
    <row r="52" spans="1:7" x14ac:dyDescent="0.25">
      <c r="A52" t="str">
        <f>'Tablo-1'!A$12</f>
        <v>500-Doğa Bilimleri ve Matematik</v>
      </c>
      <c r="B52" t="s">
        <v>199</v>
      </c>
      <c r="C52" t="str">
        <f>'Tablo-1'!H$5</f>
        <v>Katalog Değişim</v>
      </c>
      <c r="F52" s="50">
        <f>'Tablo-1'!H$12</f>
        <v>0</v>
      </c>
      <c r="G52">
        <f t="shared" si="0"/>
        <v>0</v>
      </c>
    </row>
    <row r="53" spans="1:7" x14ac:dyDescent="0.25">
      <c r="A53" t="str">
        <f>'Tablo-1'!A$12</f>
        <v>500-Doğa Bilimleri ve Matematik</v>
      </c>
      <c r="B53" t="s">
        <v>200</v>
      </c>
      <c r="D53" t="str">
        <f>'Tablo-1'!J$5</f>
        <v>Düşüm</v>
      </c>
      <c r="F53" s="50">
        <f>'Tablo-1'!J$12</f>
        <v>0</v>
      </c>
      <c r="G53">
        <f t="shared" si="0"/>
        <v>0</v>
      </c>
    </row>
    <row r="54" spans="1:7" x14ac:dyDescent="0.25">
      <c r="A54" t="str">
        <f>'Tablo-1'!A$12</f>
        <v>500-Doğa Bilimleri ve Matematik</v>
      </c>
      <c r="B54" t="s">
        <v>200</v>
      </c>
      <c r="D54" t="str">
        <f>'Tablo-1'!K$5</f>
        <v>Diğer Kütüphanelere Devir</v>
      </c>
      <c r="F54" s="50">
        <f>'Tablo-1'!K$12</f>
        <v>0</v>
      </c>
      <c r="G54">
        <f t="shared" si="0"/>
        <v>0</v>
      </c>
    </row>
    <row r="55" spans="1:7" x14ac:dyDescent="0.25">
      <c r="A55" t="str">
        <f>'Tablo-1'!A$12</f>
        <v>500-Doğa Bilimleri ve Matematik</v>
      </c>
      <c r="B55" t="s">
        <v>200</v>
      </c>
      <c r="D55" t="str">
        <f>'Tablo-1'!L$5</f>
        <v>Katalog Değişim</v>
      </c>
      <c r="F55" s="50">
        <f>'Tablo-1'!L$12</f>
        <v>0</v>
      </c>
      <c r="G55">
        <f t="shared" si="0"/>
        <v>0</v>
      </c>
    </row>
    <row r="56" spans="1:7" x14ac:dyDescent="0.25">
      <c r="A56" t="str">
        <f>'Tablo-1'!A$13</f>
        <v>600-Uygulamalı Bilimler ve Teknoloji</v>
      </c>
      <c r="B56" t="s">
        <v>199</v>
      </c>
      <c r="C56" t="str">
        <f>'Tablo-1'!C$5</f>
        <v>Satın Alınan</v>
      </c>
      <c r="E56" t="str">
        <f>'Tablo-1'!C$6</f>
        <v>Genel Müdürlük Tarafından</v>
      </c>
      <c r="F56" s="50">
        <f>'Tablo-1'!C$13</f>
        <v>47</v>
      </c>
      <c r="G56">
        <f t="shared" si="0"/>
        <v>47</v>
      </c>
    </row>
    <row r="57" spans="1:7" x14ac:dyDescent="0.25">
      <c r="A57" t="str">
        <f>'Tablo-1'!A$13</f>
        <v>600-Uygulamalı Bilimler ve Teknoloji</v>
      </c>
      <c r="B57" t="s">
        <v>199</v>
      </c>
      <c r="C57" t="str">
        <f>'Tablo-1'!C$5</f>
        <v>Satın Alınan</v>
      </c>
      <c r="E57" t="str">
        <f>'Tablo-1'!D$6</f>
        <v>Kütüphane Tarafından</v>
      </c>
      <c r="F57" s="50">
        <f>'Tablo-1'!D$13</f>
        <v>0</v>
      </c>
      <c r="G57">
        <f t="shared" si="0"/>
        <v>0</v>
      </c>
    </row>
    <row r="58" spans="1:7" x14ac:dyDescent="0.25">
      <c r="A58" t="str">
        <f>'Tablo-1'!A$13</f>
        <v>600-Uygulamalı Bilimler ve Teknoloji</v>
      </c>
      <c r="B58" t="s">
        <v>199</v>
      </c>
      <c r="C58" t="str">
        <f>'Tablo-1'!E$5</f>
        <v>Diğer Kütüphanelerden Devir</v>
      </c>
      <c r="F58" s="50">
        <f>'Tablo-1'!E$13</f>
        <v>0</v>
      </c>
      <c r="G58">
        <f t="shared" si="0"/>
        <v>0</v>
      </c>
    </row>
    <row r="59" spans="1:7" x14ac:dyDescent="0.25">
      <c r="A59" t="str">
        <f>'Tablo-1'!A$13</f>
        <v>600-Uygulamalı Bilimler ve Teknoloji</v>
      </c>
      <c r="B59" t="s">
        <v>199</v>
      </c>
      <c r="C59" t="str">
        <f>'Tablo-1'!F$5</f>
        <v>Bağış</v>
      </c>
      <c r="F59" s="50">
        <f>'Tablo-1'!F$13</f>
        <v>1</v>
      </c>
      <c r="G59">
        <f t="shared" si="0"/>
        <v>1</v>
      </c>
    </row>
    <row r="60" spans="1:7" x14ac:dyDescent="0.25">
      <c r="A60" t="str">
        <f>'Tablo-1'!A$13</f>
        <v>600-Uygulamalı Bilimler ve Teknoloji</v>
      </c>
      <c r="B60" t="s">
        <v>199</v>
      </c>
      <c r="C60" t="str">
        <f>'Tablo-1'!G$5</f>
        <v>Derleme</v>
      </c>
      <c r="F60" s="50">
        <f>'Tablo-1'!G$13</f>
        <v>0</v>
      </c>
      <c r="G60">
        <f t="shared" si="0"/>
        <v>0</v>
      </c>
    </row>
    <row r="61" spans="1:7" x14ac:dyDescent="0.25">
      <c r="A61" t="str">
        <f>'Tablo-1'!A$13</f>
        <v>600-Uygulamalı Bilimler ve Teknoloji</v>
      </c>
      <c r="B61" t="s">
        <v>199</v>
      </c>
      <c r="C61" t="str">
        <f>'Tablo-1'!H$5</f>
        <v>Katalog Değişim</v>
      </c>
      <c r="F61" s="50">
        <f>'Tablo-1'!H$13</f>
        <v>0</v>
      </c>
      <c r="G61">
        <f t="shared" si="0"/>
        <v>0</v>
      </c>
    </row>
    <row r="62" spans="1:7" x14ac:dyDescent="0.25">
      <c r="A62" t="str">
        <f>'Tablo-1'!A$13</f>
        <v>600-Uygulamalı Bilimler ve Teknoloji</v>
      </c>
      <c r="B62" t="s">
        <v>200</v>
      </c>
      <c r="D62" t="str">
        <f>'Tablo-1'!J$5</f>
        <v>Düşüm</v>
      </c>
      <c r="F62" s="50">
        <f>'Tablo-1'!J$13</f>
        <v>0</v>
      </c>
      <c r="G62">
        <f t="shared" si="0"/>
        <v>0</v>
      </c>
    </row>
    <row r="63" spans="1:7" x14ac:dyDescent="0.25">
      <c r="A63" t="str">
        <f>'Tablo-1'!A$13</f>
        <v>600-Uygulamalı Bilimler ve Teknoloji</v>
      </c>
      <c r="B63" t="s">
        <v>200</v>
      </c>
      <c r="D63" t="str">
        <f>'Tablo-1'!K$5</f>
        <v>Diğer Kütüphanelere Devir</v>
      </c>
      <c r="F63" s="50">
        <f>'Tablo-1'!K$13</f>
        <v>0</v>
      </c>
      <c r="G63">
        <f t="shared" si="0"/>
        <v>0</v>
      </c>
    </row>
    <row r="64" spans="1:7" x14ac:dyDescent="0.25">
      <c r="A64" t="str">
        <f>'Tablo-1'!A$13</f>
        <v>600-Uygulamalı Bilimler ve Teknoloji</v>
      </c>
      <c r="B64" t="s">
        <v>200</v>
      </c>
      <c r="D64" t="str">
        <f>'Tablo-1'!L$5</f>
        <v>Katalog Değişim</v>
      </c>
      <c r="F64" s="50">
        <f>'Tablo-1'!L$13</f>
        <v>0</v>
      </c>
      <c r="G64">
        <f t="shared" si="0"/>
        <v>0</v>
      </c>
    </row>
    <row r="65" spans="1:7" x14ac:dyDescent="0.25">
      <c r="A65" t="str">
        <f>'Tablo-1'!A$14</f>
        <v>700-Sanatlar</v>
      </c>
      <c r="B65" t="s">
        <v>199</v>
      </c>
      <c r="C65" t="str">
        <f>'Tablo-1'!C$5</f>
        <v>Satın Alınan</v>
      </c>
      <c r="E65" t="str">
        <f>'Tablo-1'!C$6</f>
        <v>Genel Müdürlük Tarafından</v>
      </c>
      <c r="F65" s="50">
        <f>'Tablo-1'!C$14</f>
        <v>49</v>
      </c>
      <c r="G65">
        <f t="shared" si="0"/>
        <v>49</v>
      </c>
    </row>
    <row r="66" spans="1:7" x14ac:dyDescent="0.25">
      <c r="A66" t="str">
        <f>'Tablo-1'!A$14</f>
        <v>700-Sanatlar</v>
      </c>
      <c r="B66" t="s">
        <v>199</v>
      </c>
      <c r="C66" t="str">
        <f>'Tablo-1'!C$5</f>
        <v>Satın Alınan</v>
      </c>
      <c r="E66" t="str">
        <f>'Tablo-1'!D$6</f>
        <v>Kütüphane Tarafından</v>
      </c>
      <c r="F66" s="50">
        <f>'Tablo-1'!D$14</f>
        <v>2</v>
      </c>
      <c r="G66">
        <f t="shared" si="0"/>
        <v>2</v>
      </c>
    </row>
    <row r="67" spans="1:7" x14ac:dyDescent="0.25">
      <c r="A67" t="str">
        <f>'Tablo-1'!A$14</f>
        <v>700-Sanatlar</v>
      </c>
      <c r="B67" t="s">
        <v>199</v>
      </c>
      <c r="C67" t="str">
        <f>'Tablo-1'!E$5</f>
        <v>Diğer Kütüphanelerden Devir</v>
      </c>
      <c r="F67" s="50">
        <f>'Tablo-1'!E$14</f>
        <v>0</v>
      </c>
      <c r="G67">
        <f t="shared" si="0"/>
        <v>0</v>
      </c>
    </row>
    <row r="68" spans="1:7" x14ac:dyDescent="0.25">
      <c r="A68" t="str">
        <f>'Tablo-1'!A$14</f>
        <v>700-Sanatlar</v>
      </c>
      <c r="B68" t="s">
        <v>199</v>
      </c>
      <c r="C68" t="str">
        <f>'Tablo-1'!F$5</f>
        <v>Bağış</v>
      </c>
      <c r="F68" s="50">
        <f>'Tablo-1'!F$14</f>
        <v>0</v>
      </c>
      <c r="G68">
        <f t="shared" si="0"/>
        <v>0</v>
      </c>
    </row>
    <row r="69" spans="1:7" x14ac:dyDescent="0.25">
      <c r="A69" t="str">
        <f>'Tablo-1'!A$14</f>
        <v>700-Sanatlar</v>
      </c>
      <c r="B69" t="s">
        <v>199</v>
      </c>
      <c r="C69" t="str">
        <f>'Tablo-1'!G$5</f>
        <v>Derleme</v>
      </c>
      <c r="F69" s="50">
        <f>'Tablo-1'!G$14</f>
        <v>0</v>
      </c>
      <c r="G69">
        <f t="shared" si="0"/>
        <v>0</v>
      </c>
    </row>
    <row r="70" spans="1:7" x14ac:dyDescent="0.25">
      <c r="A70" t="str">
        <f>'Tablo-1'!A$14</f>
        <v>700-Sanatlar</v>
      </c>
      <c r="B70" t="s">
        <v>199</v>
      </c>
      <c r="C70" t="str">
        <f>'Tablo-1'!H$5</f>
        <v>Katalog Değişim</v>
      </c>
      <c r="F70" s="50">
        <f>'Tablo-1'!H$14</f>
        <v>0</v>
      </c>
      <c r="G70">
        <f t="shared" si="0"/>
        <v>0</v>
      </c>
    </row>
    <row r="71" spans="1:7" x14ac:dyDescent="0.25">
      <c r="A71" t="str">
        <f>'Tablo-1'!A$14</f>
        <v>700-Sanatlar</v>
      </c>
      <c r="B71" t="s">
        <v>200</v>
      </c>
      <c r="D71" t="str">
        <f>'Tablo-1'!J$5</f>
        <v>Düşüm</v>
      </c>
      <c r="F71" s="50">
        <f>'Tablo-1'!J$14</f>
        <v>0</v>
      </c>
      <c r="G71">
        <f t="shared" si="0"/>
        <v>0</v>
      </c>
    </row>
    <row r="72" spans="1:7" x14ac:dyDescent="0.25">
      <c r="A72" t="str">
        <f>'Tablo-1'!A$14</f>
        <v>700-Sanatlar</v>
      </c>
      <c r="B72" t="s">
        <v>200</v>
      </c>
      <c r="D72" t="str">
        <f>'Tablo-1'!K$5</f>
        <v>Diğer Kütüphanelere Devir</v>
      </c>
      <c r="F72" s="50">
        <f>'Tablo-1'!K$14</f>
        <v>0</v>
      </c>
      <c r="G72">
        <f t="shared" si="0"/>
        <v>0</v>
      </c>
    </row>
    <row r="73" spans="1:7" x14ac:dyDescent="0.25">
      <c r="A73" t="str">
        <f>'Tablo-1'!A$14</f>
        <v>700-Sanatlar</v>
      </c>
      <c r="B73" t="s">
        <v>200</v>
      </c>
      <c r="D73" t="str">
        <f>'Tablo-1'!L$5</f>
        <v>Katalog Değişim</v>
      </c>
      <c r="F73" s="50">
        <f>'Tablo-1'!L$14</f>
        <v>0</v>
      </c>
      <c r="G73">
        <f t="shared" si="0"/>
        <v>0</v>
      </c>
    </row>
    <row r="74" spans="1:7" x14ac:dyDescent="0.25">
      <c r="A74" t="str">
        <f>'Tablo-1'!A$15</f>
        <v>800-Edebiyat ve Retorik</v>
      </c>
      <c r="B74" t="s">
        <v>199</v>
      </c>
      <c r="C74" t="str">
        <f>'Tablo-1'!C$5</f>
        <v>Satın Alınan</v>
      </c>
      <c r="E74" t="str">
        <f>'Tablo-1'!C$6</f>
        <v>Genel Müdürlük Tarafından</v>
      </c>
      <c r="F74" s="50">
        <f>'Tablo-1'!C$15</f>
        <v>1114</v>
      </c>
      <c r="G74">
        <f t="shared" si="0"/>
        <v>1114</v>
      </c>
    </row>
    <row r="75" spans="1:7" x14ac:dyDescent="0.25">
      <c r="A75" t="str">
        <f>'Tablo-1'!A$15</f>
        <v>800-Edebiyat ve Retorik</v>
      </c>
      <c r="B75" t="s">
        <v>199</v>
      </c>
      <c r="C75" t="str">
        <f>'Tablo-1'!C$5</f>
        <v>Satın Alınan</v>
      </c>
      <c r="E75" t="str">
        <f>'Tablo-1'!D$6</f>
        <v>Kütüphane Tarafından</v>
      </c>
      <c r="F75" s="50">
        <f>'Tablo-1'!D$15</f>
        <v>52</v>
      </c>
      <c r="G75">
        <f t="shared" si="0"/>
        <v>52</v>
      </c>
    </row>
    <row r="76" spans="1:7" x14ac:dyDescent="0.25">
      <c r="A76" t="str">
        <f>'Tablo-1'!A$15</f>
        <v>800-Edebiyat ve Retorik</v>
      </c>
      <c r="B76" t="s">
        <v>199</v>
      </c>
      <c r="C76" t="str">
        <f>'Tablo-1'!E$5</f>
        <v>Diğer Kütüphanelerden Devir</v>
      </c>
      <c r="F76" s="50">
        <f>'Tablo-1'!E$15</f>
        <v>0</v>
      </c>
      <c r="G76">
        <f t="shared" si="0"/>
        <v>0</v>
      </c>
    </row>
    <row r="77" spans="1:7" x14ac:dyDescent="0.25">
      <c r="A77" t="str">
        <f>'Tablo-1'!A$15</f>
        <v>800-Edebiyat ve Retorik</v>
      </c>
      <c r="B77" t="s">
        <v>199</v>
      </c>
      <c r="C77" t="str">
        <f>'Tablo-1'!F$5</f>
        <v>Bağış</v>
      </c>
      <c r="F77" s="50">
        <f>'Tablo-1'!F$15</f>
        <v>0</v>
      </c>
      <c r="G77">
        <f t="shared" si="0"/>
        <v>0</v>
      </c>
    </row>
    <row r="78" spans="1:7" x14ac:dyDescent="0.25">
      <c r="A78" t="str">
        <f>'Tablo-1'!A$15</f>
        <v>800-Edebiyat ve Retorik</v>
      </c>
      <c r="B78" t="s">
        <v>199</v>
      </c>
      <c r="C78" t="str">
        <f>'Tablo-1'!G$5</f>
        <v>Derleme</v>
      </c>
      <c r="F78" s="50">
        <f>'Tablo-1'!G$15</f>
        <v>0</v>
      </c>
      <c r="G78">
        <f t="shared" si="0"/>
        <v>0</v>
      </c>
    </row>
    <row r="79" spans="1:7" x14ac:dyDescent="0.25">
      <c r="A79" t="str">
        <f>'Tablo-1'!A$15</f>
        <v>800-Edebiyat ve Retorik</v>
      </c>
      <c r="B79" t="s">
        <v>199</v>
      </c>
      <c r="C79" t="str">
        <f>'Tablo-1'!H$5</f>
        <v>Katalog Değişim</v>
      </c>
      <c r="F79" s="50">
        <f>'Tablo-1'!H$15</f>
        <v>0</v>
      </c>
      <c r="G79">
        <f t="shared" si="0"/>
        <v>0</v>
      </c>
    </row>
    <row r="80" spans="1:7" x14ac:dyDescent="0.25">
      <c r="A80" t="str">
        <f>'Tablo-1'!A$15</f>
        <v>800-Edebiyat ve Retorik</v>
      </c>
      <c r="B80" t="s">
        <v>200</v>
      </c>
      <c r="D80" t="str">
        <f>'Tablo-1'!J$5</f>
        <v>Düşüm</v>
      </c>
      <c r="F80" s="50">
        <f>'Tablo-1'!J$15</f>
        <v>1</v>
      </c>
      <c r="G80">
        <f t="shared" si="0"/>
        <v>1</v>
      </c>
    </row>
    <row r="81" spans="1:7" x14ac:dyDescent="0.25">
      <c r="A81" t="str">
        <f>'Tablo-1'!A$15</f>
        <v>800-Edebiyat ve Retorik</v>
      </c>
      <c r="B81" t="s">
        <v>200</v>
      </c>
      <c r="D81" t="str">
        <f>'Tablo-1'!K$5</f>
        <v>Diğer Kütüphanelere Devir</v>
      </c>
      <c r="F81" s="50">
        <f>'Tablo-1'!K$15</f>
        <v>0</v>
      </c>
      <c r="G81">
        <f t="shared" si="0"/>
        <v>0</v>
      </c>
    </row>
    <row r="82" spans="1:7" x14ac:dyDescent="0.25">
      <c r="A82" t="str">
        <f>'Tablo-1'!A$15</f>
        <v>800-Edebiyat ve Retorik</v>
      </c>
      <c r="B82" t="s">
        <v>200</v>
      </c>
      <c r="D82" t="str">
        <f>'Tablo-1'!L$5</f>
        <v>Katalog Değişim</v>
      </c>
      <c r="F82" s="50">
        <f>'Tablo-1'!L$15</f>
        <v>0</v>
      </c>
      <c r="G82">
        <f t="shared" si="0"/>
        <v>0</v>
      </c>
    </row>
    <row r="83" spans="1:7" x14ac:dyDescent="0.25">
      <c r="A83" t="str">
        <f>'Tablo-1'!A$16</f>
        <v>900-Coğrafya, Tarih ve Yardımcı Disiplinler</v>
      </c>
      <c r="B83" t="s">
        <v>199</v>
      </c>
      <c r="C83" t="str">
        <f>'Tablo-1'!C$5</f>
        <v>Satın Alınan</v>
      </c>
      <c r="E83" t="str">
        <f>'Tablo-1'!C$6</f>
        <v>Genel Müdürlük Tarafından</v>
      </c>
      <c r="F83" s="50">
        <f>'Tablo-1'!C$16</f>
        <v>160</v>
      </c>
      <c r="G83">
        <f t="shared" si="0"/>
        <v>160</v>
      </c>
    </row>
    <row r="84" spans="1:7" x14ac:dyDescent="0.25">
      <c r="A84" t="str">
        <f>'Tablo-1'!A$16</f>
        <v>900-Coğrafya, Tarih ve Yardımcı Disiplinler</v>
      </c>
      <c r="B84" t="s">
        <v>199</v>
      </c>
      <c r="C84" t="str">
        <f>'Tablo-1'!C$5</f>
        <v>Satın Alınan</v>
      </c>
      <c r="E84" t="str">
        <f>'Tablo-1'!D$6</f>
        <v>Kütüphane Tarafından</v>
      </c>
      <c r="F84" s="50">
        <f>'Tablo-1'!D$16</f>
        <v>1</v>
      </c>
      <c r="G84">
        <f t="shared" si="0"/>
        <v>1</v>
      </c>
    </row>
    <row r="85" spans="1:7" x14ac:dyDescent="0.25">
      <c r="A85" t="str">
        <f>'Tablo-1'!A$16</f>
        <v>900-Coğrafya, Tarih ve Yardımcı Disiplinler</v>
      </c>
      <c r="B85" t="s">
        <v>199</v>
      </c>
      <c r="C85" t="str">
        <f>'Tablo-1'!E$5</f>
        <v>Diğer Kütüphanelerden Devir</v>
      </c>
      <c r="F85" s="50">
        <f>'Tablo-1'!E$16</f>
        <v>0</v>
      </c>
      <c r="G85">
        <f t="shared" si="0"/>
        <v>0</v>
      </c>
    </row>
    <row r="86" spans="1:7" x14ac:dyDescent="0.25">
      <c r="A86" t="str">
        <f>'Tablo-1'!A$16</f>
        <v>900-Coğrafya, Tarih ve Yardımcı Disiplinler</v>
      </c>
      <c r="B86" t="s">
        <v>199</v>
      </c>
      <c r="C86" t="str">
        <f>'Tablo-1'!F$5</f>
        <v>Bağış</v>
      </c>
      <c r="F86" s="50">
        <f>'Tablo-1'!F$16</f>
        <v>0</v>
      </c>
      <c r="G86">
        <f t="shared" si="0"/>
        <v>0</v>
      </c>
    </row>
    <row r="87" spans="1:7" x14ac:dyDescent="0.25">
      <c r="A87" t="str">
        <f>'Tablo-1'!A$16</f>
        <v>900-Coğrafya, Tarih ve Yardımcı Disiplinler</v>
      </c>
      <c r="B87" t="s">
        <v>199</v>
      </c>
      <c r="C87" t="str">
        <f>'Tablo-1'!G$5</f>
        <v>Derleme</v>
      </c>
      <c r="F87" s="50">
        <f>'Tablo-1'!G$16</f>
        <v>0</v>
      </c>
      <c r="G87">
        <f t="shared" si="0"/>
        <v>0</v>
      </c>
    </row>
    <row r="88" spans="1:7" x14ac:dyDescent="0.25">
      <c r="A88" t="str">
        <f>'Tablo-1'!A$16</f>
        <v>900-Coğrafya, Tarih ve Yardımcı Disiplinler</v>
      </c>
      <c r="B88" t="s">
        <v>199</v>
      </c>
      <c r="C88" t="str">
        <f>'Tablo-1'!H$5</f>
        <v>Katalog Değişim</v>
      </c>
      <c r="F88" s="50">
        <f>'Tablo-1'!H$16</f>
        <v>0</v>
      </c>
      <c r="G88">
        <f t="shared" si="0"/>
        <v>0</v>
      </c>
    </row>
    <row r="89" spans="1:7" x14ac:dyDescent="0.25">
      <c r="A89" t="str">
        <f>'Tablo-1'!A$16</f>
        <v>900-Coğrafya, Tarih ve Yardımcı Disiplinler</v>
      </c>
      <c r="B89" t="s">
        <v>200</v>
      </c>
      <c r="D89" t="str">
        <f>'Tablo-1'!J$5</f>
        <v>Düşüm</v>
      </c>
      <c r="F89" s="50">
        <f>'Tablo-1'!J$16</f>
        <v>0</v>
      </c>
      <c r="G89">
        <f t="shared" si="0"/>
        <v>0</v>
      </c>
    </row>
    <row r="90" spans="1:7" x14ac:dyDescent="0.25">
      <c r="A90" t="str">
        <f>'Tablo-1'!A$16</f>
        <v>900-Coğrafya, Tarih ve Yardımcı Disiplinler</v>
      </c>
      <c r="B90" t="s">
        <v>200</v>
      </c>
      <c r="D90" t="str">
        <f>'Tablo-1'!K$5</f>
        <v>Diğer Kütüphanelere Devir</v>
      </c>
      <c r="F90" s="50">
        <f>'Tablo-1'!K$16</f>
        <v>0</v>
      </c>
      <c r="G90">
        <f t="shared" si="0"/>
        <v>0</v>
      </c>
    </row>
    <row r="91" spans="1:7" x14ac:dyDescent="0.25">
      <c r="A91" t="str">
        <f>'Tablo-1'!A$16</f>
        <v>900-Coğrafya, Tarih ve Yardımcı Disiplinler</v>
      </c>
      <c r="B91" t="s">
        <v>200</v>
      </c>
      <c r="D91" t="str">
        <f>'Tablo-1'!L$5</f>
        <v>Katalog Değişim</v>
      </c>
      <c r="F91" s="50">
        <f>'Tablo-1'!L$16</f>
        <v>0</v>
      </c>
      <c r="G91">
        <f t="shared" ref="G91" si="1">F91*1</f>
        <v>0</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10" sqref="E10"/>
    </sheetView>
  </sheetViews>
  <sheetFormatPr defaultRowHeight="15" x14ac:dyDescent="0.25"/>
  <cols>
    <col min="1" max="1" width="19.7109375" customWidth="1"/>
    <col min="2" max="2" width="19.28515625" customWidth="1"/>
    <col min="3" max="3" width="47.85546875" customWidth="1"/>
  </cols>
  <sheetData>
    <row r="1" spans="1:5" x14ac:dyDescent="0.25">
      <c r="A1" s="48" t="s">
        <v>201</v>
      </c>
      <c r="B1" s="48" t="s">
        <v>202</v>
      </c>
      <c r="C1" s="48" t="s">
        <v>203</v>
      </c>
      <c r="D1" s="49" t="s">
        <v>197</v>
      </c>
      <c r="E1" s="48" t="s">
        <v>198</v>
      </c>
    </row>
    <row r="2" spans="1:5" x14ac:dyDescent="0.25">
      <c r="A2" t="str">
        <f>'Tablo-2'!A$3</f>
        <v>Yazma Kitaplar</v>
      </c>
      <c r="B2" t="str">
        <f>'Tablo-2'!B3</f>
        <v>Eski Harfli Türkçe</v>
      </c>
      <c r="D2">
        <f>'Tablo-2'!D3</f>
        <v>0</v>
      </c>
      <c r="E2">
        <f>D2*1</f>
        <v>0</v>
      </c>
    </row>
    <row r="3" spans="1:5" x14ac:dyDescent="0.25">
      <c r="A3" t="str">
        <f>'Tablo-2'!A$3</f>
        <v>Yazma Kitaplar</v>
      </c>
      <c r="B3" t="str">
        <f>'Tablo-2'!B4</f>
        <v>Arapça</v>
      </c>
      <c r="D3">
        <f>'Tablo-2'!D4</f>
        <v>0</v>
      </c>
      <c r="E3">
        <f t="shared" ref="E3:E20" si="0">D3*1</f>
        <v>0</v>
      </c>
    </row>
    <row r="4" spans="1:5" x14ac:dyDescent="0.25">
      <c r="A4" t="str">
        <f>'Tablo-2'!A$3</f>
        <v>Yazma Kitaplar</v>
      </c>
      <c r="B4" t="str">
        <f>'Tablo-2'!B5</f>
        <v>Farsça</v>
      </c>
      <c r="D4">
        <f>'Tablo-2'!D5</f>
        <v>0</v>
      </c>
      <c r="E4">
        <f t="shared" si="0"/>
        <v>0</v>
      </c>
    </row>
    <row r="5" spans="1:5" x14ac:dyDescent="0.25">
      <c r="A5" t="str">
        <f>'Tablo-2'!A$3</f>
        <v>Yazma Kitaplar</v>
      </c>
      <c r="B5" t="str">
        <f>'Tablo-2'!B6</f>
        <v>Diğer Diller</v>
      </c>
      <c r="D5">
        <f>'Tablo-2'!D6</f>
        <v>0</v>
      </c>
      <c r="E5">
        <f t="shared" si="0"/>
        <v>0</v>
      </c>
    </row>
    <row r="6" spans="1:5" x14ac:dyDescent="0.25">
      <c r="A6" t="str">
        <f>'Tablo-2'!A$8</f>
        <v>Basma Kitaplar</v>
      </c>
      <c r="B6" t="str">
        <f>'Tablo-2'!C8</f>
        <v>Eski Harfli Türkçe</v>
      </c>
      <c r="C6" t="str">
        <f>'Tablo-2'!B$8</f>
        <v>1928 Harf Devrimi Öncesi Basılmış Kitaplar</v>
      </c>
      <c r="D6">
        <f>'Tablo-2'!D8</f>
        <v>0</v>
      </c>
      <c r="E6">
        <f t="shared" si="0"/>
        <v>0</v>
      </c>
    </row>
    <row r="7" spans="1:5" x14ac:dyDescent="0.25">
      <c r="A7" t="str">
        <f>'Tablo-2'!A$8</f>
        <v>Basma Kitaplar</v>
      </c>
      <c r="B7" t="str">
        <f>'Tablo-2'!C9</f>
        <v>Arapça</v>
      </c>
      <c r="C7" t="str">
        <f>'Tablo-2'!B$8</f>
        <v>1928 Harf Devrimi Öncesi Basılmış Kitaplar</v>
      </c>
      <c r="D7">
        <f>'Tablo-2'!D9</f>
        <v>0</v>
      </c>
      <c r="E7">
        <f t="shared" si="0"/>
        <v>0</v>
      </c>
    </row>
    <row r="8" spans="1:5" x14ac:dyDescent="0.25">
      <c r="A8" t="str">
        <f>'Tablo-2'!A$8</f>
        <v>Basma Kitaplar</v>
      </c>
      <c r="B8" t="str">
        <f>'Tablo-2'!C10</f>
        <v>Farsça</v>
      </c>
      <c r="C8" t="str">
        <f>'Tablo-2'!B$8</f>
        <v>1928 Harf Devrimi Öncesi Basılmış Kitaplar</v>
      </c>
      <c r="D8">
        <f>'Tablo-2'!D10</f>
        <v>0</v>
      </c>
      <c r="E8">
        <f t="shared" si="0"/>
        <v>0</v>
      </c>
    </row>
    <row r="9" spans="1:5" x14ac:dyDescent="0.25">
      <c r="A9" t="str">
        <f>'Tablo-2'!A$8</f>
        <v>Basma Kitaplar</v>
      </c>
      <c r="B9" t="str">
        <f>'Tablo-2'!C11</f>
        <v>Diğer Diller</v>
      </c>
      <c r="C9" t="str">
        <f>'Tablo-2'!B$8</f>
        <v>1928 Harf Devrimi Öncesi Basılmış Kitaplar</v>
      </c>
      <c r="D9">
        <f>'Tablo-2'!D11</f>
        <v>0</v>
      </c>
      <c r="E9">
        <f t="shared" si="0"/>
        <v>0</v>
      </c>
    </row>
    <row r="10" spans="1:5" x14ac:dyDescent="0.25">
      <c r="A10" t="str">
        <f>'Tablo-2'!A$8</f>
        <v>Basma Kitaplar</v>
      </c>
      <c r="B10" t="str">
        <f>'Tablo-2'!C12</f>
        <v>Eski Harfli Türkçe</v>
      </c>
      <c r="C10" t="str">
        <f>'Tablo-2'!B$12</f>
        <v>1928 Harf Devrimi Sonrası Basılmış Kitaplar</v>
      </c>
      <c r="D10">
        <f>'Tablo-2'!D12</f>
        <v>0</v>
      </c>
      <c r="E10">
        <f t="shared" si="0"/>
        <v>0</v>
      </c>
    </row>
    <row r="11" spans="1:5" x14ac:dyDescent="0.25">
      <c r="A11" t="str">
        <f>'Tablo-2'!A$8</f>
        <v>Basma Kitaplar</v>
      </c>
      <c r="B11" t="str">
        <f>'Tablo-2'!B13</f>
        <v>Türkçe</v>
      </c>
      <c r="D11">
        <f>'Tablo-2'!D13</f>
        <v>21728</v>
      </c>
      <c r="E11">
        <f t="shared" si="0"/>
        <v>21728</v>
      </c>
    </row>
    <row r="12" spans="1:5" x14ac:dyDescent="0.25">
      <c r="A12" t="str">
        <f>'Tablo-2'!A$8</f>
        <v>Basma Kitaplar</v>
      </c>
      <c r="B12" t="str">
        <f>'Tablo-2'!C14</f>
        <v>Almanca</v>
      </c>
      <c r="D12">
        <f>'Tablo-2'!D14</f>
        <v>6</v>
      </c>
      <c r="E12">
        <f t="shared" si="0"/>
        <v>6</v>
      </c>
    </row>
    <row r="13" spans="1:5" x14ac:dyDescent="0.25">
      <c r="A13" t="str">
        <f>'Tablo-2'!A$8</f>
        <v>Basma Kitaplar</v>
      </c>
      <c r="B13" t="str">
        <f>'Tablo-2'!C15</f>
        <v>Arapça</v>
      </c>
      <c r="D13">
        <f>'Tablo-2'!D15</f>
        <v>8</v>
      </c>
      <c r="E13">
        <f t="shared" si="0"/>
        <v>8</v>
      </c>
    </row>
    <row r="14" spans="1:5" x14ac:dyDescent="0.25">
      <c r="A14" t="str">
        <f>'Tablo-2'!A$8</f>
        <v>Basma Kitaplar</v>
      </c>
      <c r="B14" t="str">
        <f>'Tablo-2'!C16</f>
        <v>Farsça</v>
      </c>
      <c r="D14">
        <f>'Tablo-2'!D16</f>
        <v>2</v>
      </c>
      <c r="E14">
        <f t="shared" si="0"/>
        <v>2</v>
      </c>
    </row>
    <row r="15" spans="1:5" x14ac:dyDescent="0.25">
      <c r="A15" t="str">
        <f>'Tablo-2'!A$8</f>
        <v>Basma Kitaplar</v>
      </c>
      <c r="B15" t="str">
        <f>'Tablo-2'!C17</f>
        <v>Fransızca</v>
      </c>
      <c r="D15">
        <f>'Tablo-2'!D17</f>
        <v>7</v>
      </c>
      <c r="E15">
        <f t="shared" si="0"/>
        <v>7</v>
      </c>
    </row>
    <row r="16" spans="1:5" x14ac:dyDescent="0.25">
      <c r="A16" t="str">
        <f>'Tablo-2'!A$8</f>
        <v>Basma Kitaplar</v>
      </c>
      <c r="B16" t="str">
        <f>'Tablo-2'!C18</f>
        <v>İngilizce</v>
      </c>
      <c r="D16">
        <f>'Tablo-2'!D18</f>
        <v>159</v>
      </c>
      <c r="E16">
        <f t="shared" si="0"/>
        <v>159</v>
      </c>
    </row>
    <row r="17" spans="1:5" x14ac:dyDescent="0.25">
      <c r="A17" t="str">
        <f>'Tablo-2'!A$8</f>
        <v>Basma Kitaplar</v>
      </c>
      <c r="B17" t="str">
        <f>'Tablo-2'!C19</f>
        <v>İspanyolca</v>
      </c>
      <c r="D17">
        <f>'Tablo-2'!D19</f>
        <v>0</v>
      </c>
      <c r="E17">
        <f t="shared" si="0"/>
        <v>0</v>
      </c>
    </row>
    <row r="18" spans="1:5" x14ac:dyDescent="0.25">
      <c r="A18" t="str">
        <f>'Tablo-2'!A$8</f>
        <v>Basma Kitaplar</v>
      </c>
      <c r="B18" t="str">
        <f>'Tablo-2'!C20</f>
        <v>İtalyanca</v>
      </c>
      <c r="D18">
        <f>'Tablo-2'!D20</f>
        <v>0</v>
      </c>
      <c r="E18">
        <f t="shared" si="0"/>
        <v>0</v>
      </c>
    </row>
    <row r="19" spans="1:5" x14ac:dyDescent="0.25">
      <c r="A19" t="str">
        <f>'Tablo-2'!A$8</f>
        <v>Basma Kitaplar</v>
      </c>
      <c r="B19" t="str">
        <f>'Tablo-2'!C21</f>
        <v>Rusça</v>
      </c>
      <c r="D19">
        <f>'Tablo-2'!D21</f>
        <v>0</v>
      </c>
      <c r="E19">
        <f t="shared" si="0"/>
        <v>0</v>
      </c>
    </row>
    <row r="20" spans="1:5" x14ac:dyDescent="0.25">
      <c r="A20" t="str">
        <f>'Tablo-2'!A$8</f>
        <v>Basma Kitaplar</v>
      </c>
      <c r="B20" t="str">
        <f>'Tablo-2'!C22</f>
        <v>Çok Dilli</v>
      </c>
      <c r="D20">
        <f>'Tablo-2'!D22</f>
        <v>271</v>
      </c>
      <c r="E20">
        <f t="shared" si="0"/>
        <v>271</v>
      </c>
    </row>
    <row r="21" spans="1:5" x14ac:dyDescent="0.25">
      <c r="A21" t="str">
        <f>'Tablo-2'!A$8</f>
        <v>Basma Kitaplar</v>
      </c>
      <c r="B21" t="str">
        <f>'Tablo-2'!C23</f>
        <v>Diğer Diller</v>
      </c>
      <c r="D21">
        <f>'Tablo-2'!D23</f>
        <v>38</v>
      </c>
      <c r="E21">
        <f t="shared" ref="E21" si="1">D21*1</f>
        <v>38</v>
      </c>
    </row>
  </sheetData>
  <pageMargins left="0.7" right="0.7" top="0.75" bottom="0.75" header="0.3" footer="0.3"/>
  <pageSetup paperSize="9" orientation="portrait"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
    </sheetView>
  </sheetViews>
  <sheetFormatPr defaultRowHeight="15" x14ac:dyDescent="0.25"/>
  <sheetData>
    <row r="1" spans="1:2" x14ac:dyDescent="0.25">
      <c r="A1" s="49" t="s">
        <v>197</v>
      </c>
      <c r="B1" s="48" t="s">
        <v>198</v>
      </c>
    </row>
    <row r="2" spans="1:2" x14ac:dyDescent="0.25">
      <c r="A2">
        <f>'Tablo-3'!B3</f>
        <v>38</v>
      </c>
      <c r="B2">
        <f>A2*1</f>
        <v>38</v>
      </c>
    </row>
  </sheetData>
  <pageMargins left="0.7" right="0.7" top="0.75" bottom="0.75" header="0.3" footer="0.3"/>
  <pageSetup paperSize="9" orientation="portrait"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2" sqref="A2"/>
    </sheetView>
  </sheetViews>
  <sheetFormatPr defaultRowHeight="15" x14ac:dyDescent="0.25"/>
  <cols>
    <col min="1" max="1" width="19.28515625" customWidth="1"/>
  </cols>
  <sheetData>
    <row r="1" spans="1:3" x14ac:dyDescent="0.25">
      <c r="A1" s="48" t="s">
        <v>201</v>
      </c>
      <c r="B1" s="49" t="s">
        <v>197</v>
      </c>
      <c r="C1" s="48" t="s">
        <v>198</v>
      </c>
    </row>
    <row r="2" spans="1:3" x14ac:dyDescent="0.25">
      <c r="A2" t="str">
        <f>'Tablo-4'!A3</f>
        <v>Çocuk Kitapları</v>
      </c>
      <c r="B2">
        <f>'Tablo-4'!B3</f>
        <v>100</v>
      </c>
      <c r="C2">
        <f>B2*1</f>
        <v>100</v>
      </c>
    </row>
    <row r="3" spans="1:3" x14ac:dyDescent="0.25">
      <c r="A3" t="str">
        <f>'Tablo-4'!A4</f>
        <v>Yetişkin Kitapları</v>
      </c>
      <c r="B3">
        <f>'Tablo-4'!B4</f>
        <v>322</v>
      </c>
      <c r="C3">
        <f>B3*1</f>
        <v>322</v>
      </c>
    </row>
    <row r="4" spans="1:3" x14ac:dyDescent="0.25">
      <c r="A4" t="str">
        <f>'Tablo-4'!A5</f>
        <v>Yazma Kitaplar</v>
      </c>
      <c r="B4">
        <f>'Tablo-4'!B5</f>
        <v>0</v>
      </c>
      <c r="C4">
        <f t="shared" ref="C4:C5" si="0">B4*1</f>
        <v>0</v>
      </c>
    </row>
    <row r="5" spans="1:3" x14ac:dyDescent="0.25">
      <c r="A5" t="str">
        <f>'Tablo-4'!A6</f>
        <v>Süreli Yayınlar</v>
      </c>
      <c r="B5">
        <f>'Tablo-4'!B6</f>
        <v>100</v>
      </c>
      <c r="C5">
        <f t="shared" si="0"/>
        <v>100</v>
      </c>
    </row>
  </sheetData>
  <pageMargins left="0.7" right="0.7" top="0.75" bottom="0.75" header="0.3" footer="0.3"/>
  <pageSetup paperSize="9" orientation="portrait"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zoomScaleSheetLayoutView="100" workbookViewId="0">
      <selection activeCell="E16" sqref="E16"/>
    </sheetView>
  </sheetViews>
  <sheetFormatPr defaultRowHeight="15" x14ac:dyDescent="0.25"/>
  <cols>
    <col min="1" max="1" width="41" style="2" customWidth="1"/>
    <col min="2" max="2" width="12.42578125" style="2" customWidth="1"/>
    <col min="3" max="3" width="12.140625" style="2" customWidth="1"/>
    <col min="4" max="4" width="10.5703125" style="2" customWidth="1"/>
    <col min="5" max="5" width="17" style="2" customWidth="1"/>
    <col min="6" max="6" width="9" style="2" customWidth="1"/>
    <col min="7" max="8" width="9.85546875" style="2" customWidth="1"/>
    <col min="9" max="9" width="10.140625" style="2" customWidth="1"/>
    <col min="10" max="10" width="12.28515625" style="2" customWidth="1"/>
    <col min="11" max="11" width="15.7109375" style="2" customWidth="1"/>
    <col min="12" max="12" width="12.42578125" style="2" customWidth="1"/>
    <col min="13" max="13" width="9" style="2" customWidth="1"/>
    <col min="14" max="14" width="13.140625" style="2" customWidth="1"/>
    <col min="15" max="15" width="45.7109375" style="2" customWidth="1"/>
    <col min="16" max="16384" width="9.140625" style="2"/>
  </cols>
  <sheetData>
    <row r="1" spans="1:15" ht="30" customHeight="1" x14ac:dyDescent="0.25">
      <c r="A1" s="83" t="str">
        <f>Sistem!B1</f>
        <v>Ladik Atatürk İlçe Halk Kütüphanesi</v>
      </c>
      <c r="B1" s="83"/>
      <c r="C1" s="83"/>
      <c r="D1" s="83"/>
      <c r="E1" s="83"/>
      <c r="F1" s="83"/>
      <c r="G1" s="83"/>
      <c r="H1" s="83"/>
      <c r="I1" s="83"/>
      <c r="J1" s="83"/>
      <c r="K1" s="83"/>
      <c r="L1" s="83"/>
      <c r="M1" s="83"/>
      <c r="N1" s="83"/>
    </row>
    <row r="2" spans="1:15" ht="15" customHeight="1" x14ac:dyDescent="0.25">
      <c r="A2" s="83" t="str">
        <f>"Tablo 1: Konularına Göre Kitap Sayısı Listesi "&amp;Sistem!B6</f>
        <v>Tablo 1: Konularına Göre Kitap Sayısı Listesi (2018 2. Dönem)</v>
      </c>
      <c r="B2" s="83"/>
      <c r="C2" s="83"/>
      <c r="D2" s="83"/>
      <c r="E2" s="83"/>
      <c r="F2" s="83"/>
      <c r="G2" s="83"/>
      <c r="H2" s="83"/>
      <c r="I2" s="83"/>
      <c r="J2" s="83"/>
      <c r="K2" s="83"/>
      <c r="L2" s="83"/>
      <c r="M2" s="83"/>
      <c r="N2" s="83"/>
    </row>
    <row r="3" spans="1:15" x14ac:dyDescent="0.25">
      <c r="A3" s="87" t="s">
        <v>34</v>
      </c>
      <c r="B3" s="89" t="str">
        <f>Sistem!B9&amp;" Sonu Kitap Sayısı"</f>
        <v>2018 1. Dönem Sonu Kitap Sayısı</v>
      </c>
      <c r="C3" s="74" t="str">
        <f>Sistem!B10</f>
        <v>2018 2. Dönem</v>
      </c>
      <c r="D3" s="74"/>
      <c r="E3" s="74"/>
      <c r="F3" s="74"/>
      <c r="G3" s="74"/>
      <c r="H3" s="74"/>
      <c r="I3" s="74"/>
      <c r="J3" s="74"/>
      <c r="K3" s="74"/>
      <c r="L3" s="74"/>
      <c r="M3" s="74"/>
      <c r="N3" s="89" t="str">
        <f>Sistem!B10&amp;" Sonu Kitap Sayısı"</f>
        <v>2018 2. Dönem Sonu Kitap Sayısı</v>
      </c>
      <c r="O3" s="73" t="str">
        <f>"Bu tabloda sadece geçerli dönemde "&amp;Sistem!B6&amp;" girişi veya çıkışı yapılan kitaplar girilmelidir. Önceki dönemde ("&amp;Sistem!B9&amp;") yapılan kitap giriş / çıkış bilgilerini dahil etmeyiniz."</f>
        <v>Bu tabloda sadece geçerli dönemde (2018 2. Dönem) girişi veya çıkışı yapılan kitaplar girilmelidir. Önceki dönemde (2018 1. Dönem) yapılan kitap giriş / çıkış bilgilerini dahil etmeyiniz.</v>
      </c>
    </row>
    <row r="4" spans="1:15" x14ac:dyDescent="0.25">
      <c r="A4" s="87"/>
      <c r="B4" s="89"/>
      <c r="C4" s="91" t="s">
        <v>35</v>
      </c>
      <c r="D4" s="92"/>
      <c r="E4" s="92"/>
      <c r="F4" s="92"/>
      <c r="G4" s="92"/>
      <c r="H4" s="92"/>
      <c r="I4" s="93"/>
      <c r="J4" s="75" t="s">
        <v>36</v>
      </c>
      <c r="K4" s="75"/>
      <c r="L4" s="75"/>
      <c r="M4" s="75"/>
      <c r="N4" s="89"/>
      <c r="O4" s="73"/>
    </row>
    <row r="5" spans="1:15" ht="15" customHeight="1" x14ac:dyDescent="0.25">
      <c r="A5" s="87"/>
      <c r="B5" s="89"/>
      <c r="C5" s="91" t="s">
        <v>37</v>
      </c>
      <c r="D5" s="93"/>
      <c r="E5" s="76" t="s">
        <v>38</v>
      </c>
      <c r="F5" s="76" t="s">
        <v>39</v>
      </c>
      <c r="G5" s="76" t="s">
        <v>40</v>
      </c>
      <c r="H5" s="76" t="s">
        <v>41</v>
      </c>
      <c r="I5" s="94" t="s">
        <v>42</v>
      </c>
      <c r="J5" s="76" t="s">
        <v>43</v>
      </c>
      <c r="K5" s="76" t="s">
        <v>44</v>
      </c>
      <c r="L5" s="76" t="s">
        <v>41</v>
      </c>
      <c r="M5" s="94" t="s">
        <v>42</v>
      </c>
      <c r="N5" s="89"/>
      <c r="O5" s="73"/>
    </row>
    <row r="6" spans="1:15" ht="45" x14ac:dyDescent="0.25">
      <c r="A6" s="88"/>
      <c r="B6" s="90"/>
      <c r="C6" s="16" t="s">
        <v>45</v>
      </c>
      <c r="D6" s="16" t="s">
        <v>46</v>
      </c>
      <c r="E6" s="77"/>
      <c r="F6" s="77"/>
      <c r="G6" s="77"/>
      <c r="H6" s="77"/>
      <c r="I6" s="95"/>
      <c r="J6" s="77"/>
      <c r="K6" s="77"/>
      <c r="L6" s="77"/>
      <c r="M6" s="95"/>
      <c r="N6" s="90"/>
      <c r="O6" s="73"/>
    </row>
    <row r="7" spans="1:15" x14ac:dyDescent="0.25">
      <c r="A7" s="17" t="s">
        <v>47</v>
      </c>
      <c r="B7" s="18">
        <v>103</v>
      </c>
      <c r="C7" s="19">
        <v>15</v>
      </c>
      <c r="D7" s="19"/>
      <c r="E7" s="19"/>
      <c r="F7" s="19"/>
      <c r="G7" s="19"/>
      <c r="H7" s="19"/>
      <c r="I7" s="20">
        <f>C7+D7+E7+F7+G7+H7</f>
        <v>15</v>
      </c>
      <c r="J7" s="19"/>
      <c r="K7" s="19"/>
      <c r="L7" s="19"/>
      <c r="M7" s="20">
        <f>SUM(J7:L7)</f>
        <v>0</v>
      </c>
      <c r="N7" s="21">
        <f>B7+I7-M7</f>
        <v>118</v>
      </c>
      <c r="O7" s="73"/>
    </row>
    <row r="8" spans="1:15" x14ac:dyDescent="0.25">
      <c r="A8" s="17" t="s">
        <v>48</v>
      </c>
      <c r="B8" s="18">
        <v>848</v>
      </c>
      <c r="C8" s="19">
        <v>76</v>
      </c>
      <c r="D8" s="19">
        <v>4</v>
      </c>
      <c r="E8" s="19"/>
      <c r="F8" s="19">
        <v>1</v>
      </c>
      <c r="G8" s="19"/>
      <c r="H8" s="19"/>
      <c r="I8" s="20">
        <f t="shared" ref="I8:I16" si="0">C8+D8+E8+F8+G8+H8</f>
        <v>81</v>
      </c>
      <c r="J8" s="19"/>
      <c r="K8" s="19"/>
      <c r="L8" s="19"/>
      <c r="M8" s="20">
        <f t="shared" ref="M8:M16" si="1">SUM(J8:L8)</f>
        <v>0</v>
      </c>
      <c r="N8" s="21">
        <f t="shared" ref="N8:N17" si="2">B8+I8-M8</f>
        <v>929</v>
      </c>
      <c r="O8" s="73"/>
    </row>
    <row r="9" spans="1:15" x14ac:dyDescent="0.25">
      <c r="A9" s="17" t="s">
        <v>49</v>
      </c>
      <c r="B9" s="18">
        <v>1731</v>
      </c>
      <c r="C9" s="19">
        <v>175</v>
      </c>
      <c r="D9" s="19">
        <v>1</v>
      </c>
      <c r="E9" s="19"/>
      <c r="F9" s="19"/>
      <c r="G9" s="19"/>
      <c r="H9" s="19"/>
      <c r="I9" s="20">
        <f t="shared" si="0"/>
        <v>176</v>
      </c>
      <c r="J9" s="19"/>
      <c r="K9" s="19"/>
      <c r="L9" s="19"/>
      <c r="M9" s="20">
        <f t="shared" si="1"/>
        <v>0</v>
      </c>
      <c r="N9" s="21">
        <f t="shared" si="2"/>
        <v>1907</v>
      </c>
      <c r="O9" s="73"/>
    </row>
    <row r="10" spans="1:15" x14ac:dyDescent="0.25">
      <c r="A10" s="17" t="s">
        <v>50</v>
      </c>
      <c r="B10" s="18">
        <v>3454</v>
      </c>
      <c r="C10" s="19">
        <v>290</v>
      </c>
      <c r="D10" s="19">
        <v>9</v>
      </c>
      <c r="E10" s="19"/>
      <c r="F10" s="19"/>
      <c r="G10" s="19"/>
      <c r="H10" s="19"/>
      <c r="I10" s="20">
        <f t="shared" si="0"/>
        <v>299</v>
      </c>
      <c r="J10" s="19"/>
      <c r="K10" s="19"/>
      <c r="L10" s="19"/>
      <c r="M10" s="20">
        <f t="shared" si="1"/>
        <v>0</v>
      </c>
      <c r="N10" s="21">
        <f t="shared" si="2"/>
        <v>3753</v>
      </c>
      <c r="O10" s="73"/>
    </row>
    <row r="11" spans="1:15" x14ac:dyDescent="0.25">
      <c r="A11" s="17" t="s">
        <v>51</v>
      </c>
      <c r="B11" s="18">
        <v>237</v>
      </c>
      <c r="C11" s="19">
        <v>20</v>
      </c>
      <c r="D11" s="19"/>
      <c r="E11" s="19"/>
      <c r="F11" s="19"/>
      <c r="G11" s="19"/>
      <c r="H11" s="19"/>
      <c r="I11" s="20">
        <f t="shared" si="0"/>
        <v>20</v>
      </c>
      <c r="J11" s="19"/>
      <c r="K11" s="19"/>
      <c r="L11" s="19"/>
      <c r="M11" s="20">
        <f t="shared" si="1"/>
        <v>0</v>
      </c>
      <c r="N11" s="21">
        <f t="shared" si="2"/>
        <v>257</v>
      </c>
      <c r="O11" s="73"/>
    </row>
    <row r="12" spans="1:15" ht="15" customHeight="1" x14ac:dyDescent="0.25">
      <c r="A12" s="17" t="s">
        <v>52</v>
      </c>
      <c r="B12" s="18">
        <v>225</v>
      </c>
      <c r="C12" s="19">
        <v>26</v>
      </c>
      <c r="D12" s="19"/>
      <c r="E12" s="19"/>
      <c r="F12" s="19"/>
      <c r="G12" s="19"/>
      <c r="H12" s="19"/>
      <c r="I12" s="20">
        <f t="shared" si="0"/>
        <v>26</v>
      </c>
      <c r="J12" s="19"/>
      <c r="K12" s="19"/>
      <c r="L12" s="19"/>
      <c r="M12" s="20">
        <f t="shared" si="1"/>
        <v>0</v>
      </c>
      <c r="N12" s="21">
        <f t="shared" si="2"/>
        <v>251</v>
      </c>
      <c r="O12" s="73"/>
    </row>
    <row r="13" spans="1:15" ht="15" customHeight="1" x14ac:dyDescent="0.25">
      <c r="A13" s="17" t="s">
        <v>53</v>
      </c>
      <c r="B13" s="18">
        <v>555</v>
      </c>
      <c r="C13" s="19">
        <v>47</v>
      </c>
      <c r="D13" s="19"/>
      <c r="E13" s="19"/>
      <c r="F13" s="19">
        <v>1</v>
      </c>
      <c r="G13" s="19"/>
      <c r="H13" s="19"/>
      <c r="I13" s="20">
        <f t="shared" si="0"/>
        <v>48</v>
      </c>
      <c r="J13" s="19"/>
      <c r="K13" s="19"/>
      <c r="L13" s="19"/>
      <c r="M13" s="20">
        <f t="shared" si="1"/>
        <v>0</v>
      </c>
      <c r="N13" s="21">
        <f t="shared" si="2"/>
        <v>603</v>
      </c>
      <c r="O13" s="73"/>
    </row>
    <row r="14" spans="1:15" x14ac:dyDescent="0.25">
      <c r="A14" s="17" t="s">
        <v>54</v>
      </c>
      <c r="B14" s="18">
        <v>529</v>
      </c>
      <c r="C14" s="19">
        <v>49</v>
      </c>
      <c r="D14" s="19">
        <v>2</v>
      </c>
      <c r="E14" s="19"/>
      <c r="F14" s="19"/>
      <c r="G14" s="19"/>
      <c r="H14" s="19"/>
      <c r="I14" s="20">
        <f t="shared" si="0"/>
        <v>51</v>
      </c>
      <c r="J14" s="19"/>
      <c r="K14" s="19"/>
      <c r="L14" s="19"/>
      <c r="M14" s="20">
        <f t="shared" si="1"/>
        <v>0</v>
      </c>
      <c r="N14" s="21">
        <f t="shared" si="2"/>
        <v>580</v>
      </c>
      <c r="O14" s="73"/>
    </row>
    <row r="15" spans="1:15" x14ac:dyDescent="0.25">
      <c r="A15" s="17" t="s">
        <v>55</v>
      </c>
      <c r="B15" s="18">
        <v>11092</v>
      </c>
      <c r="C15" s="19">
        <v>1114</v>
      </c>
      <c r="D15" s="19">
        <v>52</v>
      </c>
      <c r="E15" s="19"/>
      <c r="F15" s="19"/>
      <c r="G15" s="19"/>
      <c r="H15" s="19"/>
      <c r="I15" s="20">
        <f t="shared" si="0"/>
        <v>1166</v>
      </c>
      <c r="J15" s="19">
        <v>1</v>
      </c>
      <c r="K15" s="19"/>
      <c r="L15" s="19"/>
      <c r="M15" s="20">
        <f t="shared" si="1"/>
        <v>1</v>
      </c>
      <c r="N15" s="21">
        <f t="shared" si="2"/>
        <v>12257</v>
      </c>
      <c r="O15" s="73"/>
    </row>
    <row r="16" spans="1:15" x14ac:dyDescent="0.25">
      <c r="A16" s="17" t="s">
        <v>56</v>
      </c>
      <c r="B16" s="18">
        <v>1403</v>
      </c>
      <c r="C16" s="19">
        <v>160</v>
      </c>
      <c r="D16" s="19">
        <v>1</v>
      </c>
      <c r="E16" s="19"/>
      <c r="F16" s="19"/>
      <c r="G16" s="19"/>
      <c r="H16" s="19"/>
      <c r="I16" s="20">
        <f t="shared" si="0"/>
        <v>161</v>
      </c>
      <c r="J16" s="19"/>
      <c r="K16" s="19"/>
      <c r="L16" s="19"/>
      <c r="M16" s="20">
        <f t="shared" si="1"/>
        <v>0</v>
      </c>
      <c r="N16" s="21">
        <f t="shared" si="2"/>
        <v>1564</v>
      </c>
      <c r="O16" s="73"/>
    </row>
    <row r="17" spans="1:15" x14ac:dyDescent="0.25">
      <c r="A17" s="22" t="s">
        <v>57</v>
      </c>
      <c r="B17" s="21">
        <f>SUM(B7:B16)</f>
        <v>20177</v>
      </c>
      <c r="C17" s="21">
        <f t="shared" ref="C17:H17" si="3">SUM(C7:C16)</f>
        <v>1972</v>
      </c>
      <c r="D17" s="21">
        <f t="shared" si="3"/>
        <v>69</v>
      </c>
      <c r="E17" s="21">
        <f t="shared" si="3"/>
        <v>0</v>
      </c>
      <c r="F17" s="21">
        <f t="shared" si="3"/>
        <v>2</v>
      </c>
      <c r="G17" s="21">
        <f t="shared" si="3"/>
        <v>0</v>
      </c>
      <c r="H17" s="21">
        <f t="shared" si="3"/>
        <v>0</v>
      </c>
      <c r="I17" s="21">
        <f>SUM(I7:I16)</f>
        <v>2043</v>
      </c>
      <c r="J17" s="21">
        <f t="shared" ref="J17" si="4">SUM(J7:J16)</f>
        <v>1</v>
      </c>
      <c r="K17" s="21">
        <f t="shared" ref="K17:L17" si="5">SUM(K7:K16)</f>
        <v>0</v>
      </c>
      <c r="L17" s="21">
        <f t="shared" si="5"/>
        <v>0</v>
      </c>
      <c r="M17" s="21">
        <f t="shared" ref="M17" si="6">SUM(M7:M16)</f>
        <v>1</v>
      </c>
      <c r="N17" s="21">
        <f t="shared" si="2"/>
        <v>22219</v>
      </c>
      <c r="O17" s="73"/>
    </row>
    <row r="18" spans="1:15" x14ac:dyDescent="0.25">
      <c r="A18" s="82" t="s">
        <v>58</v>
      </c>
      <c r="B18" s="82"/>
      <c r="C18" s="82"/>
      <c r="D18" s="82"/>
      <c r="E18" s="82"/>
      <c r="F18" s="82"/>
      <c r="G18" s="82"/>
      <c r="H18" s="82"/>
      <c r="I18" s="82"/>
      <c r="J18" s="82"/>
      <c r="K18" s="82"/>
      <c r="L18" s="82"/>
      <c r="M18" s="82"/>
      <c r="N18" s="82"/>
      <c r="O18" s="73"/>
    </row>
    <row r="19" spans="1:15" ht="30" customHeight="1" x14ac:dyDescent="0.25">
      <c r="A19" s="81" t="str">
        <f>Sistem!B5</f>
        <v>Tabloya ait notlarınızı bu alana giriniz. (En Fazla 1000 karakter)</v>
      </c>
      <c r="B19" s="81"/>
      <c r="C19" s="81"/>
      <c r="D19" s="81"/>
      <c r="E19" s="81"/>
      <c r="F19" s="81"/>
      <c r="G19" s="81"/>
      <c r="H19" s="81"/>
      <c r="I19" s="81"/>
      <c r="J19" s="81"/>
      <c r="K19" s="81"/>
      <c r="L19" s="81"/>
      <c r="M19" s="81"/>
      <c r="N19" s="81"/>
    </row>
    <row r="20" spans="1:15" ht="15" customHeight="1" x14ac:dyDescent="0.25"/>
    <row r="21" spans="1:15" x14ac:dyDescent="0.25">
      <c r="A21" s="84" t="s">
        <v>59</v>
      </c>
      <c r="B21" s="85"/>
      <c r="C21" s="85"/>
      <c r="D21" s="85"/>
      <c r="E21" s="85"/>
      <c r="F21" s="85"/>
      <c r="G21" s="85"/>
      <c r="H21" s="85"/>
      <c r="I21" s="85"/>
      <c r="J21" s="85"/>
      <c r="K21" s="85"/>
      <c r="L21" s="85"/>
      <c r="M21" s="85"/>
      <c r="N21" s="86"/>
    </row>
    <row r="22" spans="1:15" x14ac:dyDescent="0.25">
      <c r="A22" s="78" t="s">
        <v>60</v>
      </c>
      <c r="B22" s="79"/>
      <c r="C22" s="79"/>
      <c r="D22" s="79"/>
      <c r="E22" s="79"/>
      <c r="F22" s="79"/>
      <c r="G22" s="79"/>
      <c r="H22" s="79"/>
      <c r="I22" s="79"/>
      <c r="J22" s="79"/>
      <c r="K22" s="79"/>
      <c r="L22" s="79"/>
      <c r="M22" s="79"/>
      <c r="N22" s="80"/>
    </row>
    <row r="23" spans="1:15" x14ac:dyDescent="0.25">
      <c r="A23" s="78" t="s">
        <v>61</v>
      </c>
      <c r="B23" s="79"/>
      <c r="C23" s="79"/>
      <c r="D23" s="79"/>
      <c r="E23" s="79"/>
      <c r="F23" s="79"/>
      <c r="G23" s="79"/>
      <c r="H23" s="79"/>
      <c r="I23" s="79"/>
      <c r="J23" s="79"/>
      <c r="K23" s="79"/>
      <c r="L23" s="79"/>
      <c r="M23" s="79"/>
      <c r="N23" s="80"/>
    </row>
    <row r="24" spans="1:15" x14ac:dyDescent="0.25">
      <c r="A24" s="78" t="s">
        <v>62</v>
      </c>
      <c r="B24" s="79"/>
      <c r="C24" s="79"/>
      <c r="D24" s="79"/>
      <c r="E24" s="79"/>
      <c r="F24" s="79"/>
      <c r="G24" s="79"/>
      <c r="H24" s="79"/>
      <c r="I24" s="79"/>
      <c r="J24" s="79"/>
      <c r="K24" s="79"/>
      <c r="L24" s="79"/>
      <c r="M24" s="79"/>
      <c r="N24" s="80"/>
    </row>
    <row r="25" spans="1:15" x14ac:dyDescent="0.25">
      <c r="A25" s="70" t="s">
        <v>63</v>
      </c>
      <c r="B25" s="71"/>
      <c r="C25" s="71"/>
      <c r="D25" s="71"/>
      <c r="E25" s="71"/>
      <c r="F25" s="71"/>
      <c r="G25" s="71"/>
      <c r="H25" s="71"/>
      <c r="I25" s="71"/>
      <c r="J25" s="71"/>
      <c r="K25" s="71"/>
      <c r="L25" s="71"/>
      <c r="M25" s="71"/>
      <c r="N25" s="72"/>
    </row>
    <row r="26" spans="1:15" x14ac:dyDescent="0.25">
      <c r="A26" s="70" t="s">
        <v>64</v>
      </c>
      <c r="B26" s="71"/>
      <c r="C26" s="71"/>
      <c r="D26" s="71"/>
      <c r="E26" s="71"/>
      <c r="F26" s="71"/>
      <c r="G26" s="71"/>
      <c r="H26" s="71"/>
      <c r="I26" s="71"/>
      <c r="J26" s="71"/>
      <c r="K26" s="71"/>
      <c r="L26" s="71"/>
      <c r="M26" s="71"/>
      <c r="N26" s="72"/>
    </row>
  </sheetData>
  <sheetProtection password="CE28" sheet="1" objects="1" scenarios="1"/>
  <mergeCells count="27">
    <mergeCell ref="A1:N1"/>
    <mergeCell ref="A2:N2"/>
    <mergeCell ref="A21:N21"/>
    <mergeCell ref="A22:N22"/>
    <mergeCell ref="A23:N23"/>
    <mergeCell ref="A3:A6"/>
    <mergeCell ref="B3:B6"/>
    <mergeCell ref="C4:I4"/>
    <mergeCell ref="C5:D5"/>
    <mergeCell ref="E5:E6"/>
    <mergeCell ref="F5:F6"/>
    <mergeCell ref="I5:I6"/>
    <mergeCell ref="K5:K6"/>
    <mergeCell ref="M5:M6"/>
    <mergeCell ref="N3:N6"/>
    <mergeCell ref="A26:N26"/>
    <mergeCell ref="O3:O18"/>
    <mergeCell ref="C3:M3"/>
    <mergeCell ref="J4:M4"/>
    <mergeCell ref="J5:J6"/>
    <mergeCell ref="A24:N24"/>
    <mergeCell ref="A19:N19"/>
    <mergeCell ref="A18:N18"/>
    <mergeCell ref="G5:G6"/>
    <mergeCell ref="H5:H6"/>
    <mergeCell ref="L5:L6"/>
    <mergeCell ref="A25:N25"/>
  </mergeCells>
  <dataValidations count="6">
    <dataValidation type="whole" operator="greaterThanOrEqual" allowBlank="1" showInputMessage="1" showErrorMessage="1" sqref="C7:H16">
      <formula1>0</formula1>
    </dataValidation>
    <dataValidation operator="greaterThanOrEqual" allowBlank="1" showInputMessage="1" showErrorMessage="1" sqref="N7"/>
    <dataValidation type="textLength" operator="lessThan" allowBlank="1" showInputMessage="1" showErrorMessage="1" sqref="A19">
      <formula1>1000</formula1>
    </dataValidation>
    <dataValidation type="whole" showInputMessage="1" showErrorMessage="1" sqref="J7:J16">
      <formula1>0</formula1>
      <formula2>B7+I7</formula2>
    </dataValidation>
    <dataValidation type="whole" allowBlank="1" showInputMessage="1" showErrorMessage="1" sqref="K7:K16">
      <formula1>0</formula1>
      <formula2>B7+I7</formula2>
    </dataValidation>
    <dataValidation type="whole" allowBlank="1" showInputMessage="1" showErrorMessage="1" sqref="L7:L16">
      <formula1>0</formula1>
      <formula2>B7+I7</formula2>
    </dataValidation>
  </dataValidations>
  <pageMargins left="0.7" right="0.7" top="0.75" bottom="0.75" header="0.3" footer="0.3"/>
  <pageSetup paperSize="9"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3" sqref="A3"/>
    </sheetView>
  </sheetViews>
  <sheetFormatPr defaultRowHeight="15" x14ac:dyDescent="0.25"/>
  <cols>
    <col min="1" max="1" width="23.140625" customWidth="1"/>
  </cols>
  <sheetData>
    <row r="1" spans="1:3" x14ac:dyDescent="0.25">
      <c r="A1" s="48" t="s">
        <v>204</v>
      </c>
      <c r="B1" s="49" t="s">
        <v>197</v>
      </c>
      <c r="C1" s="48" t="s">
        <v>198</v>
      </c>
    </row>
    <row r="2" spans="1:3" x14ac:dyDescent="0.25">
      <c r="A2" t="str">
        <f>'Tablo-5'!A3</f>
        <v>Çocuk Kitabı</v>
      </c>
      <c r="B2">
        <f>'Tablo-5'!B3</f>
        <v>3728</v>
      </c>
      <c r="C2">
        <f t="shared" ref="C2:C3" si="0">B2*1</f>
        <v>3728</v>
      </c>
    </row>
    <row r="3" spans="1:3" x14ac:dyDescent="0.25">
      <c r="A3" t="str">
        <f>'Tablo-5'!A4</f>
        <v>Yetişkin Kitabı</v>
      </c>
      <c r="B3">
        <f>'Tablo-5'!B4</f>
        <v>18491</v>
      </c>
      <c r="C3">
        <f t="shared" si="0"/>
        <v>18491</v>
      </c>
    </row>
  </sheetData>
  <pageMargins left="0.7" right="0.7" top="0.75" bottom="0.75" header="0.3" footer="0.3"/>
  <pageSetup paperSize="9" orientation="portrait"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22" workbookViewId="0">
      <selection activeCell="E41" sqref="E41"/>
    </sheetView>
  </sheetViews>
  <sheetFormatPr defaultRowHeight="15" x14ac:dyDescent="0.25"/>
  <cols>
    <col min="1" max="2" width="19.28515625" customWidth="1"/>
  </cols>
  <sheetData>
    <row r="1" spans="1:5" x14ac:dyDescent="0.25">
      <c r="A1" s="48" t="s">
        <v>205</v>
      </c>
      <c r="B1" s="48" t="s">
        <v>206</v>
      </c>
      <c r="C1" s="48" t="s">
        <v>193</v>
      </c>
      <c r="D1" s="49" t="s">
        <v>197</v>
      </c>
      <c r="E1" s="48" t="s">
        <v>198</v>
      </c>
    </row>
    <row r="2" spans="1:5" x14ac:dyDescent="0.25">
      <c r="A2" t="str">
        <f>'Tablo-6'!A4</f>
        <v>Afiş</v>
      </c>
      <c r="C2" s="47" t="s">
        <v>207</v>
      </c>
      <c r="D2" s="47">
        <f>'Tablo-6'!D4</f>
        <v>0</v>
      </c>
      <c r="E2">
        <f>D2*1</f>
        <v>0</v>
      </c>
    </row>
    <row r="3" spans="1:5" x14ac:dyDescent="0.25">
      <c r="A3" t="str">
        <f>'Tablo-6'!A5</f>
        <v>Atlas</v>
      </c>
      <c r="C3" s="47" t="s">
        <v>207</v>
      </c>
      <c r="D3" s="47">
        <f>'Tablo-6'!D5</f>
        <v>0</v>
      </c>
      <c r="E3">
        <f t="shared" ref="E3:E54" si="0">D3*1</f>
        <v>0</v>
      </c>
    </row>
    <row r="4" spans="1:5" x14ac:dyDescent="0.25">
      <c r="A4" t="str">
        <f>'Tablo-6'!A6</f>
        <v>Banknot</v>
      </c>
      <c r="C4" s="47" t="s">
        <v>207</v>
      </c>
      <c r="D4" s="47">
        <f>'Tablo-6'!D6</f>
        <v>0</v>
      </c>
      <c r="E4">
        <f t="shared" si="0"/>
        <v>0</v>
      </c>
    </row>
    <row r="5" spans="1:5" x14ac:dyDescent="0.25">
      <c r="A5" t="str">
        <f>'Tablo-6'!A7</f>
        <v>Bozuk Para</v>
      </c>
      <c r="C5" s="47" t="s">
        <v>207</v>
      </c>
      <c r="D5" s="47">
        <f>'Tablo-6'!D7</f>
        <v>0</v>
      </c>
      <c r="E5">
        <f t="shared" si="0"/>
        <v>0</v>
      </c>
    </row>
    <row r="6" spans="1:5" x14ac:dyDescent="0.25">
      <c r="A6" t="str">
        <f>'Tablo-6'!A8</f>
        <v>Harita</v>
      </c>
      <c r="C6" s="47" t="s">
        <v>207</v>
      </c>
      <c r="D6" s="47">
        <f>'Tablo-6'!D8</f>
        <v>0</v>
      </c>
      <c r="E6">
        <f t="shared" si="0"/>
        <v>0</v>
      </c>
    </row>
    <row r="7" spans="1:5" x14ac:dyDescent="0.25">
      <c r="A7" t="str">
        <f>'Tablo-6'!A9</f>
        <v>Küre</v>
      </c>
      <c r="C7" s="47" t="s">
        <v>207</v>
      </c>
      <c r="D7" s="47">
        <f>'Tablo-6'!D9</f>
        <v>0</v>
      </c>
      <c r="E7">
        <f t="shared" si="0"/>
        <v>0</v>
      </c>
    </row>
    <row r="8" spans="1:5" x14ac:dyDescent="0.25">
      <c r="A8" t="str">
        <f>'Tablo-6'!A10</f>
        <v>Mikrofilm</v>
      </c>
      <c r="C8" s="47" t="s">
        <v>207</v>
      </c>
      <c r="D8" s="47">
        <f>'Tablo-6'!D10</f>
        <v>0</v>
      </c>
      <c r="E8">
        <f t="shared" si="0"/>
        <v>0</v>
      </c>
    </row>
    <row r="9" spans="1:5" x14ac:dyDescent="0.25">
      <c r="A9" t="str">
        <f>'Tablo-6'!A11</f>
        <v>Mikrofiş</v>
      </c>
      <c r="C9" s="47" t="s">
        <v>207</v>
      </c>
      <c r="D9" s="47">
        <f>'Tablo-6'!D11</f>
        <v>0</v>
      </c>
      <c r="E9">
        <f t="shared" si="0"/>
        <v>0</v>
      </c>
    </row>
    <row r="10" spans="1:5" x14ac:dyDescent="0.25">
      <c r="A10" t="str">
        <f>'Tablo-6'!A12</f>
        <v>Nota</v>
      </c>
      <c r="C10" s="47" t="s">
        <v>207</v>
      </c>
      <c r="D10" s="47">
        <f>'Tablo-6'!D12</f>
        <v>0</v>
      </c>
      <c r="E10">
        <f t="shared" si="0"/>
        <v>0</v>
      </c>
    </row>
    <row r="11" spans="1:5" x14ac:dyDescent="0.25">
      <c r="A11" t="str">
        <f>'Tablo-6'!A13</f>
        <v>Posta Kartı</v>
      </c>
      <c r="C11" s="47" t="s">
        <v>207</v>
      </c>
      <c r="D11" s="47">
        <f>'Tablo-6'!D13</f>
        <v>0</v>
      </c>
      <c r="E11">
        <f t="shared" si="0"/>
        <v>0</v>
      </c>
    </row>
    <row r="12" spans="1:5" x14ac:dyDescent="0.25">
      <c r="A12" t="str">
        <f>'Tablo-6'!A14</f>
        <v>Pul</v>
      </c>
      <c r="C12" s="47" t="s">
        <v>207</v>
      </c>
      <c r="D12" s="47">
        <f>'Tablo-6'!D14</f>
        <v>0</v>
      </c>
      <c r="E12">
        <f t="shared" si="0"/>
        <v>0</v>
      </c>
    </row>
    <row r="13" spans="1:5" x14ac:dyDescent="0.25">
      <c r="A13" t="str">
        <f>'Tablo-6'!A15</f>
        <v>Tablo</v>
      </c>
      <c r="C13" s="47" t="s">
        <v>207</v>
      </c>
      <c r="D13" s="47">
        <f>'Tablo-6'!D15</f>
        <v>0</v>
      </c>
      <c r="E13">
        <f t="shared" si="0"/>
        <v>0</v>
      </c>
    </row>
    <row r="14" spans="1:5" x14ac:dyDescent="0.25">
      <c r="A14" t="str">
        <f>'Tablo-6'!A16</f>
        <v>Plak</v>
      </c>
      <c r="C14" s="47" t="s">
        <v>207</v>
      </c>
      <c r="D14" s="47">
        <f>'Tablo-6'!D16</f>
        <v>0</v>
      </c>
      <c r="E14">
        <f t="shared" si="0"/>
        <v>0</v>
      </c>
    </row>
    <row r="15" spans="1:5" x14ac:dyDescent="0.25">
      <c r="A15" t="str">
        <f>'Tablo-6'!A17</f>
        <v>Ses Kaseti</v>
      </c>
      <c r="C15" s="47" t="s">
        <v>207</v>
      </c>
      <c r="D15" s="47">
        <f>'Tablo-6'!D17</f>
        <v>0</v>
      </c>
      <c r="E15">
        <f t="shared" si="0"/>
        <v>0</v>
      </c>
    </row>
    <row r="16" spans="1:5" x14ac:dyDescent="0.25">
      <c r="A16" t="str">
        <f>'Tablo-6'!A18</f>
        <v>Sesli Kitap</v>
      </c>
      <c r="C16" s="47" t="s">
        <v>207</v>
      </c>
      <c r="D16" s="47">
        <f>'Tablo-6'!D18</f>
        <v>0</v>
      </c>
      <c r="E16">
        <f t="shared" si="0"/>
        <v>0</v>
      </c>
    </row>
    <row r="17" spans="1:5" x14ac:dyDescent="0.25">
      <c r="A17" t="str">
        <f>'Tablo-6'!A19</f>
        <v>CD</v>
      </c>
      <c r="C17" s="47" t="s">
        <v>207</v>
      </c>
      <c r="D17" s="47">
        <f>'Tablo-6'!D19</f>
        <v>0</v>
      </c>
      <c r="E17">
        <f t="shared" si="0"/>
        <v>0</v>
      </c>
    </row>
    <row r="18" spans="1:5" x14ac:dyDescent="0.25">
      <c r="A18" t="str">
        <f>'Tablo-6'!A20</f>
        <v>Disket</v>
      </c>
      <c r="C18" s="47" t="s">
        <v>207</v>
      </c>
      <c r="D18" s="47">
        <f>'Tablo-6'!D20</f>
        <v>0</v>
      </c>
      <c r="E18">
        <f t="shared" si="0"/>
        <v>0</v>
      </c>
    </row>
    <row r="19" spans="1:5" x14ac:dyDescent="0.25">
      <c r="A19" t="str">
        <f>'Tablo-6'!A21</f>
        <v>DVD</v>
      </c>
      <c r="C19" s="47" t="s">
        <v>207</v>
      </c>
      <c r="D19" s="47">
        <f>'Tablo-6'!D21</f>
        <v>0</v>
      </c>
      <c r="E19">
        <f t="shared" si="0"/>
        <v>0</v>
      </c>
    </row>
    <row r="20" spans="1:5" x14ac:dyDescent="0.25">
      <c r="A20" t="str">
        <f>'Tablo-6'!A22</f>
        <v>Film</v>
      </c>
      <c r="C20" s="47" t="s">
        <v>207</v>
      </c>
      <c r="D20" s="47">
        <f>'Tablo-6'!D22</f>
        <v>0</v>
      </c>
      <c r="E20">
        <f t="shared" si="0"/>
        <v>0</v>
      </c>
    </row>
    <row r="21" spans="1:5" x14ac:dyDescent="0.25">
      <c r="A21" t="str">
        <f>'Tablo-6'!A23</f>
        <v>Video Kaset</v>
      </c>
      <c r="C21" s="47" t="s">
        <v>207</v>
      </c>
      <c r="D21" s="47">
        <f>'Tablo-6'!D23</f>
        <v>0</v>
      </c>
      <c r="E21">
        <f t="shared" si="0"/>
        <v>0</v>
      </c>
    </row>
    <row r="22" spans="1:5" x14ac:dyDescent="0.25">
      <c r="A22" t="str">
        <f>'Tablo-6'!A24</f>
        <v>Braille Kitap</v>
      </c>
      <c r="C22" s="47" t="s">
        <v>207</v>
      </c>
      <c r="D22" s="47">
        <f>'Tablo-6'!D24</f>
        <v>0</v>
      </c>
      <c r="E22">
        <f t="shared" si="0"/>
        <v>0</v>
      </c>
    </row>
    <row r="23" spans="1:5" x14ac:dyDescent="0.25">
      <c r="A23" t="str">
        <f>'Tablo-6'!A25</f>
        <v>Slayt</v>
      </c>
      <c r="C23" s="47" t="s">
        <v>207</v>
      </c>
      <c r="D23" s="47">
        <f>'Tablo-6'!D25</f>
        <v>0</v>
      </c>
      <c r="E23">
        <f t="shared" si="0"/>
        <v>0</v>
      </c>
    </row>
    <row r="24" spans="1:5" x14ac:dyDescent="0.25">
      <c r="A24" t="str">
        <f>'Tablo-6'!A26</f>
        <v>Satranç</v>
      </c>
      <c r="C24" s="47" t="s">
        <v>207</v>
      </c>
      <c r="D24" s="47">
        <f>'Tablo-6'!D26</f>
        <v>0</v>
      </c>
      <c r="E24">
        <f t="shared" si="0"/>
        <v>0</v>
      </c>
    </row>
    <row r="25" spans="1:5" x14ac:dyDescent="0.25">
      <c r="A25" t="str">
        <f>'Tablo-6'!A27</f>
        <v>Broşür</v>
      </c>
      <c r="C25" s="47" t="s">
        <v>207</v>
      </c>
      <c r="D25" s="47">
        <f>'Tablo-6'!D27</f>
        <v>0</v>
      </c>
      <c r="E25">
        <f t="shared" si="0"/>
        <v>0</v>
      </c>
    </row>
    <row r="26" spans="1:5" x14ac:dyDescent="0.25">
      <c r="A26" t="str">
        <f>'Tablo-6'!A28</f>
        <v>e-Kitap</v>
      </c>
      <c r="C26" s="47" t="s">
        <v>207</v>
      </c>
      <c r="D26" s="47">
        <f>'Tablo-6'!D28</f>
        <v>0</v>
      </c>
      <c r="E26">
        <f t="shared" si="0"/>
        <v>0</v>
      </c>
    </row>
    <row r="27" spans="1:5" x14ac:dyDescent="0.25">
      <c r="A27" t="str">
        <f>'Tablo-6'!A29</f>
        <v>Eğitim Kartları</v>
      </c>
      <c r="C27" s="47" t="s">
        <v>207</v>
      </c>
      <c r="D27" s="47">
        <f>'Tablo-6'!D29</f>
        <v>0</v>
      </c>
      <c r="E27">
        <f t="shared" si="0"/>
        <v>0</v>
      </c>
    </row>
    <row r="28" spans="1:5" x14ac:dyDescent="0.25">
      <c r="A28" t="str">
        <f>'Tablo-6'!A30</f>
        <v>Eğitici Oyuncak</v>
      </c>
      <c r="C28" s="47" t="s">
        <v>207</v>
      </c>
      <c r="D28" s="47">
        <f>'Tablo-6'!D30</f>
        <v>0</v>
      </c>
      <c r="E28">
        <f t="shared" ref="E28" si="1">D28*1</f>
        <v>0</v>
      </c>
    </row>
    <row r="29" spans="1:5" x14ac:dyDescent="0.25">
      <c r="A29" t="str">
        <f>'Tablo-6'!A4</f>
        <v>Afiş</v>
      </c>
      <c r="C29" s="47" t="s">
        <v>208</v>
      </c>
      <c r="D29" s="47">
        <f>'Tablo-6'!E4</f>
        <v>0</v>
      </c>
      <c r="E29">
        <f t="shared" si="0"/>
        <v>0</v>
      </c>
    </row>
    <row r="30" spans="1:5" x14ac:dyDescent="0.25">
      <c r="A30" t="str">
        <f>'Tablo-6'!A5</f>
        <v>Atlas</v>
      </c>
      <c r="C30" s="47" t="s">
        <v>208</v>
      </c>
      <c r="D30" s="47">
        <f>'Tablo-6'!E5</f>
        <v>0</v>
      </c>
      <c r="E30">
        <f t="shared" si="0"/>
        <v>0</v>
      </c>
    </row>
    <row r="31" spans="1:5" x14ac:dyDescent="0.25">
      <c r="A31" t="str">
        <f>'Tablo-6'!A6</f>
        <v>Banknot</v>
      </c>
      <c r="C31" s="47" t="s">
        <v>208</v>
      </c>
      <c r="D31" s="47">
        <f>'Tablo-6'!E6</f>
        <v>0</v>
      </c>
      <c r="E31">
        <f t="shared" si="0"/>
        <v>0</v>
      </c>
    </row>
    <row r="32" spans="1:5" x14ac:dyDescent="0.25">
      <c r="A32" t="str">
        <f>'Tablo-6'!A7</f>
        <v>Bozuk Para</v>
      </c>
      <c r="C32" s="47" t="s">
        <v>208</v>
      </c>
      <c r="D32" s="47">
        <f>'Tablo-6'!E7</f>
        <v>0</v>
      </c>
      <c r="E32">
        <f t="shared" si="0"/>
        <v>0</v>
      </c>
    </row>
    <row r="33" spans="1:5" x14ac:dyDescent="0.25">
      <c r="A33" t="str">
        <f>'Tablo-6'!A8</f>
        <v>Harita</v>
      </c>
      <c r="C33" s="47" t="s">
        <v>208</v>
      </c>
      <c r="D33" s="47">
        <f>'Tablo-6'!E8</f>
        <v>0</v>
      </c>
      <c r="E33">
        <f t="shared" si="0"/>
        <v>0</v>
      </c>
    </row>
    <row r="34" spans="1:5" x14ac:dyDescent="0.25">
      <c r="A34" t="str">
        <f>'Tablo-6'!A9</f>
        <v>Küre</v>
      </c>
      <c r="C34" s="47" t="s">
        <v>208</v>
      </c>
      <c r="D34" s="47">
        <f>'Tablo-6'!E9</f>
        <v>0</v>
      </c>
      <c r="E34">
        <f t="shared" si="0"/>
        <v>0</v>
      </c>
    </row>
    <row r="35" spans="1:5" x14ac:dyDescent="0.25">
      <c r="A35" t="str">
        <f>'Tablo-6'!A10</f>
        <v>Mikrofilm</v>
      </c>
      <c r="C35" s="47" t="s">
        <v>208</v>
      </c>
      <c r="D35" s="47">
        <f>'Tablo-6'!E10</f>
        <v>0</v>
      </c>
      <c r="E35">
        <f t="shared" si="0"/>
        <v>0</v>
      </c>
    </row>
    <row r="36" spans="1:5" x14ac:dyDescent="0.25">
      <c r="A36" t="str">
        <f>'Tablo-6'!A11</f>
        <v>Mikrofiş</v>
      </c>
      <c r="C36" s="47" t="s">
        <v>208</v>
      </c>
      <c r="D36" s="47">
        <f>'Tablo-6'!E11</f>
        <v>0</v>
      </c>
      <c r="E36">
        <f t="shared" si="0"/>
        <v>0</v>
      </c>
    </row>
    <row r="37" spans="1:5" x14ac:dyDescent="0.25">
      <c r="A37" t="str">
        <f>'Tablo-6'!A12</f>
        <v>Nota</v>
      </c>
      <c r="C37" s="47" t="s">
        <v>208</v>
      </c>
      <c r="D37" s="47">
        <f>'Tablo-6'!E12</f>
        <v>0</v>
      </c>
      <c r="E37">
        <f t="shared" si="0"/>
        <v>0</v>
      </c>
    </row>
    <row r="38" spans="1:5" x14ac:dyDescent="0.25">
      <c r="A38" t="str">
        <f>'Tablo-6'!A13</f>
        <v>Posta Kartı</v>
      </c>
      <c r="C38" s="47" t="s">
        <v>208</v>
      </c>
      <c r="D38" s="47">
        <f>'Tablo-6'!E13</f>
        <v>0</v>
      </c>
      <c r="E38">
        <f t="shared" si="0"/>
        <v>0</v>
      </c>
    </row>
    <row r="39" spans="1:5" x14ac:dyDescent="0.25">
      <c r="A39" t="str">
        <f>'Tablo-6'!A14</f>
        <v>Pul</v>
      </c>
      <c r="C39" s="47" t="s">
        <v>208</v>
      </c>
      <c r="D39" s="47">
        <f>'Tablo-6'!E14</f>
        <v>0</v>
      </c>
      <c r="E39">
        <f t="shared" si="0"/>
        <v>0</v>
      </c>
    </row>
    <row r="40" spans="1:5" x14ac:dyDescent="0.25">
      <c r="A40" t="str">
        <f>'Tablo-6'!A15</f>
        <v>Tablo</v>
      </c>
      <c r="C40" s="47" t="s">
        <v>208</v>
      </c>
      <c r="D40" s="47">
        <f>'Tablo-6'!E15</f>
        <v>0</v>
      </c>
      <c r="E40">
        <f t="shared" si="0"/>
        <v>0</v>
      </c>
    </row>
    <row r="41" spans="1:5" x14ac:dyDescent="0.25">
      <c r="A41" t="str">
        <f>'Tablo-6'!A16</f>
        <v>Plak</v>
      </c>
      <c r="C41" s="47" t="s">
        <v>208</v>
      </c>
      <c r="D41" s="47">
        <f>'Tablo-6'!E16</f>
        <v>0</v>
      </c>
      <c r="E41">
        <f t="shared" si="0"/>
        <v>0</v>
      </c>
    </row>
    <row r="42" spans="1:5" x14ac:dyDescent="0.25">
      <c r="A42" t="str">
        <f>'Tablo-6'!A17</f>
        <v>Ses Kaseti</v>
      </c>
      <c r="C42" s="47" t="s">
        <v>208</v>
      </c>
      <c r="D42" s="47">
        <f>'Tablo-6'!E17</f>
        <v>0</v>
      </c>
      <c r="E42">
        <f t="shared" si="0"/>
        <v>0</v>
      </c>
    </row>
    <row r="43" spans="1:5" x14ac:dyDescent="0.25">
      <c r="A43" t="str">
        <f>'Tablo-6'!A18</f>
        <v>Sesli Kitap</v>
      </c>
      <c r="C43" s="47" t="s">
        <v>208</v>
      </c>
      <c r="D43" s="47">
        <f>'Tablo-6'!E18</f>
        <v>0</v>
      </c>
      <c r="E43">
        <f t="shared" si="0"/>
        <v>0</v>
      </c>
    </row>
    <row r="44" spans="1:5" x14ac:dyDescent="0.25">
      <c r="A44" t="str">
        <f>'Tablo-6'!A19</f>
        <v>CD</v>
      </c>
      <c r="C44" s="47" t="s">
        <v>208</v>
      </c>
      <c r="D44" s="47">
        <f>'Tablo-6'!E19</f>
        <v>0</v>
      </c>
      <c r="E44">
        <f t="shared" si="0"/>
        <v>0</v>
      </c>
    </row>
    <row r="45" spans="1:5" x14ac:dyDescent="0.25">
      <c r="A45" t="str">
        <f>'Tablo-6'!A20</f>
        <v>Disket</v>
      </c>
      <c r="C45" s="47" t="s">
        <v>208</v>
      </c>
      <c r="D45" s="47">
        <f>'Tablo-6'!E20</f>
        <v>0</v>
      </c>
      <c r="E45">
        <f t="shared" si="0"/>
        <v>0</v>
      </c>
    </row>
    <row r="46" spans="1:5" x14ac:dyDescent="0.25">
      <c r="A46" t="str">
        <f>'Tablo-6'!A21</f>
        <v>DVD</v>
      </c>
      <c r="C46" s="47" t="s">
        <v>208</v>
      </c>
      <c r="D46" s="47">
        <f>'Tablo-6'!E21</f>
        <v>0</v>
      </c>
      <c r="E46">
        <f t="shared" si="0"/>
        <v>0</v>
      </c>
    </row>
    <row r="47" spans="1:5" x14ac:dyDescent="0.25">
      <c r="A47" t="str">
        <f>'Tablo-6'!A22</f>
        <v>Film</v>
      </c>
      <c r="C47" s="47" t="s">
        <v>208</v>
      </c>
      <c r="D47" s="47">
        <f>'Tablo-6'!E22</f>
        <v>0</v>
      </c>
      <c r="E47">
        <f t="shared" si="0"/>
        <v>0</v>
      </c>
    </row>
    <row r="48" spans="1:5" x14ac:dyDescent="0.25">
      <c r="A48" t="str">
        <f>'Tablo-6'!A23</f>
        <v>Video Kaset</v>
      </c>
      <c r="C48" s="47" t="s">
        <v>208</v>
      </c>
      <c r="D48" s="47">
        <f>'Tablo-6'!E23</f>
        <v>0</v>
      </c>
      <c r="E48">
        <f t="shared" si="0"/>
        <v>0</v>
      </c>
    </row>
    <row r="49" spans="1:5" x14ac:dyDescent="0.25">
      <c r="A49" t="str">
        <f>'Tablo-6'!A24</f>
        <v>Braille Kitap</v>
      </c>
      <c r="C49" s="47" t="s">
        <v>208</v>
      </c>
      <c r="D49" s="47">
        <f>'Tablo-6'!E24</f>
        <v>0</v>
      </c>
      <c r="E49">
        <f t="shared" si="0"/>
        <v>0</v>
      </c>
    </row>
    <row r="50" spans="1:5" x14ac:dyDescent="0.25">
      <c r="A50" t="str">
        <f>'Tablo-6'!A25</f>
        <v>Slayt</v>
      </c>
      <c r="C50" s="47" t="s">
        <v>208</v>
      </c>
      <c r="D50" s="47">
        <f>'Tablo-6'!E25</f>
        <v>0</v>
      </c>
      <c r="E50">
        <f t="shared" si="0"/>
        <v>0</v>
      </c>
    </row>
    <row r="51" spans="1:5" x14ac:dyDescent="0.25">
      <c r="A51" t="str">
        <f>'Tablo-6'!A26</f>
        <v>Satranç</v>
      </c>
      <c r="C51" s="47" t="s">
        <v>208</v>
      </c>
      <c r="D51" s="47">
        <f>'Tablo-6'!E26</f>
        <v>0</v>
      </c>
      <c r="E51">
        <f t="shared" si="0"/>
        <v>0</v>
      </c>
    </row>
    <row r="52" spans="1:5" x14ac:dyDescent="0.25">
      <c r="A52" t="str">
        <f>'Tablo-6'!A27</f>
        <v>Broşür</v>
      </c>
      <c r="C52" s="47" t="s">
        <v>208</v>
      </c>
      <c r="D52" s="47">
        <f>'Tablo-6'!E27</f>
        <v>0</v>
      </c>
      <c r="E52">
        <f t="shared" si="0"/>
        <v>0</v>
      </c>
    </row>
    <row r="53" spans="1:5" x14ac:dyDescent="0.25">
      <c r="A53" t="str">
        <f>'Tablo-6'!A28</f>
        <v>e-Kitap</v>
      </c>
      <c r="C53" s="47" t="s">
        <v>208</v>
      </c>
      <c r="D53" s="47">
        <f>'Tablo-6'!E28</f>
        <v>0</v>
      </c>
      <c r="E53">
        <f t="shared" si="0"/>
        <v>0</v>
      </c>
    </row>
    <row r="54" spans="1:5" x14ac:dyDescent="0.25">
      <c r="A54" t="str">
        <f>'Tablo-6'!A29</f>
        <v>Eğitim Kartları</v>
      </c>
      <c r="C54" s="47" t="s">
        <v>208</v>
      </c>
      <c r="D54" s="47">
        <f>'Tablo-6'!E29</f>
        <v>0</v>
      </c>
      <c r="E54">
        <f t="shared" si="0"/>
        <v>0</v>
      </c>
    </row>
    <row r="55" spans="1:5" x14ac:dyDescent="0.25">
      <c r="A55" t="str">
        <f>'Tablo-6'!A30</f>
        <v>Eğitici Oyuncak</v>
      </c>
      <c r="C55" s="47" t="s">
        <v>208</v>
      </c>
      <c r="D55" s="47">
        <f>'Tablo-6'!E30</f>
        <v>0</v>
      </c>
      <c r="E55">
        <f t="shared" ref="E55" si="2">D55*1</f>
        <v>0</v>
      </c>
    </row>
  </sheetData>
  <pageMargins left="0.7" right="0.7" top="0.75" bottom="0.75" header="0.3" footer="0.3"/>
  <pageSetup paperSize="9" orientation="portrait"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70" workbookViewId="0">
      <selection activeCell="A94" sqref="A94"/>
    </sheetView>
  </sheetViews>
  <sheetFormatPr defaultRowHeight="15" x14ac:dyDescent="0.25"/>
  <cols>
    <col min="1" max="1" width="52.28515625" bestFit="1" customWidth="1"/>
    <col min="2" max="2" width="62.5703125" customWidth="1"/>
    <col min="3" max="3" width="23.42578125" customWidth="1"/>
    <col min="4" max="4" width="17.140625" customWidth="1"/>
  </cols>
  <sheetData>
    <row r="1" spans="1:7" x14ac:dyDescent="0.25">
      <c r="A1" s="48" t="s">
        <v>209</v>
      </c>
      <c r="B1" s="48" t="s">
        <v>210</v>
      </c>
      <c r="C1" s="48" t="s">
        <v>211</v>
      </c>
      <c r="D1" s="48" t="s">
        <v>212</v>
      </c>
      <c r="E1" s="48" t="s">
        <v>213</v>
      </c>
      <c r="F1" s="49" t="s">
        <v>197</v>
      </c>
      <c r="G1" s="48" t="s">
        <v>198</v>
      </c>
    </row>
    <row r="2" spans="1:7" x14ac:dyDescent="0.25">
      <c r="A2" t="str">
        <f>'Tablo-7'!A$5</f>
        <v>Ödünç Materyal Alan</v>
      </c>
      <c r="B2" t="str">
        <f>'Tablo-7'!B$5</f>
        <v>Ödünç Verme Bölümünden</v>
      </c>
      <c r="C2" s="47" t="str">
        <f>'Tablo-7'!C$5</f>
        <v>Kitap</v>
      </c>
      <c r="D2" s="47" t="s">
        <v>133</v>
      </c>
      <c r="E2" t="s">
        <v>135</v>
      </c>
      <c r="F2" s="47">
        <f>'Tablo-7'!$D5</f>
        <v>723</v>
      </c>
      <c r="G2">
        <f t="shared" ref="G2:G44" si="0">F2*1</f>
        <v>723</v>
      </c>
    </row>
    <row r="3" spans="1:7" x14ac:dyDescent="0.25">
      <c r="A3" t="str">
        <f>'Tablo-7'!A$5</f>
        <v>Ödünç Materyal Alan</v>
      </c>
      <c r="B3" t="str">
        <f>'Tablo-7'!B$5</f>
        <v>Ödünç Verme Bölümünden</v>
      </c>
      <c r="C3" s="47" t="str">
        <f>'Tablo-7'!C$5</f>
        <v>Kitap</v>
      </c>
      <c r="D3" s="47" t="s">
        <v>133</v>
      </c>
      <c r="E3" t="s">
        <v>136</v>
      </c>
      <c r="F3" s="47">
        <f>'Tablo-7'!$E5</f>
        <v>1391</v>
      </c>
      <c r="G3">
        <f t="shared" si="0"/>
        <v>1391</v>
      </c>
    </row>
    <row r="4" spans="1:7" x14ac:dyDescent="0.25">
      <c r="A4" t="str">
        <f>'Tablo-7'!A$5</f>
        <v>Ödünç Materyal Alan</v>
      </c>
      <c r="B4" t="str">
        <f>'Tablo-7'!B$5</f>
        <v>Ödünç Verme Bölümünden</v>
      </c>
      <c r="C4" s="47" t="str">
        <f>'Tablo-7'!C$5</f>
        <v>Kitap</v>
      </c>
      <c r="D4" s="47" t="s">
        <v>134</v>
      </c>
      <c r="E4" t="s">
        <v>135</v>
      </c>
      <c r="F4" s="47">
        <f>'Tablo-7'!$F5</f>
        <v>214</v>
      </c>
      <c r="G4">
        <f t="shared" si="0"/>
        <v>214</v>
      </c>
    </row>
    <row r="5" spans="1:7" x14ac:dyDescent="0.25">
      <c r="A5" t="str">
        <f>'Tablo-7'!A$5</f>
        <v>Ödünç Materyal Alan</v>
      </c>
      <c r="B5" t="str">
        <f>'Tablo-7'!B$5</f>
        <v>Ödünç Verme Bölümünden</v>
      </c>
      <c r="C5" s="47" t="str">
        <f>'Tablo-7'!C$5</f>
        <v>Kitap</v>
      </c>
      <c r="D5" s="47" t="s">
        <v>134</v>
      </c>
      <c r="E5" t="s">
        <v>136</v>
      </c>
      <c r="F5" s="47">
        <f>'Tablo-7'!$G5</f>
        <v>175</v>
      </c>
      <c r="G5">
        <f t="shared" si="0"/>
        <v>175</v>
      </c>
    </row>
    <row r="6" spans="1:7" x14ac:dyDescent="0.25">
      <c r="A6" t="str">
        <f>'Tablo-7'!A$5</f>
        <v>Ödünç Materyal Alan</v>
      </c>
      <c r="B6" t="str">
        <f>'Tablo-7'!B$5</f>
        <v>Ödünç Verme Bölümünden</v>
      </c>
      <c r="C6" s="47" t="str">
        <f>'Tablo-7'!C$6</f>
        <v>Kitap Dışı Materyal</v>
      </c>
      <c r="D6" s="47" t="s">
        <v>133</v>
      </c>
      <c r="E6" t="s">
        <v>135</v>
      </c>
      <c r="F6" s="47">
        <f>'Tablo-7'!$D6</f>
        <v>0</v>
      </c>
      <c r="G6">
        <f t="shared" si="0"/>
        <v>0</v>
      </c>
    </row>
    <row r="7" spans="1:7" x14ac:dyDescent="0.25">
      <c r="A7" t="str">
        <f>'Tablo-7'!A$5</f>
        <v>Ödünç Materyal Alan</v>
      </c>
      <c r="B7" t="str">
        <f>'Tablo-7'!B$5</f>
        <v>Ödünç Verme Bölümünden</v>
      </c>
      <c r="C7" s="47" t="str">
        <f>'Tablo-7'!C$6</f>
        <v>Kitap Dışı Materyal</v>
      </c>
      <c r="D7" s="47" t="s">
        <v>133</v>
      </c>
      <c r="E7" t="s">
        <v>136</v>
      </c>
      <c r="F7" s="47">
        <f>'Tablo-7'!$E6</f>
        <v>0</v>
      </c>
      <c r="G7">
        <f t="shared" si="0"/>
        <v>0</v>
      </c>
    </row>
    <row r="8" spans="1:7" x14ac:dyDescent="0.25">
      <c r="A8" t="str">
        <f>'Tablo-7'!A$5</f>
        <v>Ödünç Materyal Alan</v>
      </c>
      <c r="B8" t="str">
        <f>'Tablo-7'!B$5</f>
        <v>Ödünç Verme Bölümünden</v>
      </c>
      <c r="C8" s="47" t="str">
        <f>'Tablo-7'!C$6</f>
        <v>Kitap Dışı Materyal</v>
      </c>
      <c r="D8" s="47" t="s">
        <v>134</v>
      </c>
      <c r="E8" t="s">
        <v>135</v>
      </c>
      <c r="F8" s="47">
        <f>'Tablo-7'!$F6</f>
        <v>0</v>
      </c>
      <c r="G8">
        <f t="shared" si="0"/>
        <v>0</v>
      </c>
    </row>
    <row r="9" spans="1:7" x14ac:dyDescent="0.25">
      <c r="A9" t="str">
        <f>'Tablo-7'!A$5</f>
        <v>Ödünç Materyal Alan</v>
      </c>
      <c r="B9" t="str">
        <f>'Tablo-7'!B$5</f>
        <v>Ödünç Verme Bölümünden</v>
      </c>
      <c r="C9" s="47" t="str">
        <f>'Tablo-7'!C$6</f>
        <v>Kitap Dışı Materyal</v>
      </c>
      <c r="D9" s="47" t="s">
        <v>134</v>
      </c>
      <c r="E9" t="s">
        <v>136</v>
      </c>
      <c r="F9" s="47">
        <f>'Tablo-7'!$G6</f>
        <v>0</v>
      </c>
      <c r="G9">
        <f t="shared" si="0"/>
        <v>0</v>
      </c>
    </row>
    <row r="10" spans="1:7" x14ac:dyDescent="0.25">
      <c r="A10" t="str">
        <f>'Tablo-7'!A$5</f>
        <v>Ödünç Materyal Alan</v>
      </c>
      <c r="B10" t="str">
        <f>'Tablo-7'!B$5</f>
        <v>Ödünç Verme Bölümünden</v>
      </c>
      <c r="C10" s="47" t="str">
        <f>'Tablo-7'!C$7</f>
        <v>Süreli Yayın</v>
      </c>
      <c r="D10" s="47" t="s">
        <v>133</v>
      </c>
      <c r="E10" t="s">
        <v>135</v>
      </c>
      <c r="F10" s="47">
        <f>'Tablo-7'!$D7</f>
        <v>100</v>
      </c>
      <c r="G10">
        <f t="shared" si="0"/>
        <v>100</v>
      </c>
    </row>
    <row r="11" spans="1:7" x14ac:dyDescent="0.25">
      <c r="A11" t="str">
        <f>'Tablo-7'!A$5</f>
        <v>Ödünç Materyal Alan</v>
      </c>
      <c r="B11" t="str">
        <f>'Tablo-7'!B$5</f>
        <v>Ödünç Verme Bölümünden</v>
      </c>
      <c r="C11" s="47" t="str">
        <f>'Tablo-7'!C$7</f>
        <v>Süreli Yayın</v>
      </c>
      <c r="D11" s="47" t="s">
        <v>133</v>
      </c>
      <c r="E11" t="s">
        <v>136</v>
      </c>
      <c r="F11" s="47">
        <f>'Tablo-7'!$E7</f>
        <v>120</v>
      </c>
      <c r="G11">
        <f t="shared" si="0"/>
        <v>120</v>
      </c>
    </row>
    <row r="12" spans="1:7" x14ac:dyDescent="0.25">
      <c r="A12" t="str">
        <f>'Tablo-7'!A$5</f>
        <v>Ödünç Materyal Alan</v>
      </c>
      <c r="B12" t="str">
        <f>'Tablo-7'!B$5</f>
        <v>Ödünç Verme Bölümünden</v>
      </c>
      <c r="C12" s="47" t="str">
        <f>'Tablo-7'!C$7</f>
        <v>Süreli Yayın</v>
      </c>
      <c r="D12" s="47" t="s">
        <v>134</v>
      </c>
      <c r="E12" t="s">
        <v>135</v>
      </c>
      <c r="F12" s="47">
        <f>'Tablo-7'!$F7</f>
        <v>135</v>
      </c>
      <c r="G12">
        <f t="shared" si="0"/>
        <v>135</v>
      </c>
    </row>
    <row r="13" spans="1:7" x14ac:dyDescent="0.25">
      <c r="A13" t="str">
        <f>'Tablo-7'!A$5</f>
        <v>Ödünç Materyal Alan</v>
      </c>
      <c r="B13" t="str">
        <f>'Tablo-7'!B$5</f>
        <v>Ödünç Verme Bölümünden</v>
      </c>
      <c r="C13" s="47" t="str">
        <f>'Tablo-7'!C$7</f>
        <v>Süreli Yayın</v>
      </c>
      <c r="D13" s="47" t="s">
        <v>134</v>
      </c>
      <c r="E13" t="s">
        <v>136</v>
      </c>
      <c r="F13" s="47">
        <f>'Tablo-7'!$G7</f>
        <v>145</v>
      </c>
      <c r="G13">
        <f t="shared" si="0"/>
        <v>145</v>
      </c>
    </row>
    <row r="14" spans="1:7" x14ac:dyDescent="0.25">
      <c r="A14" t="str">
        <f>'Tablo-7'!A$5</f>
        <v>Ödünç Materyal Alan</v>
      </c>
      <c r="B14" t="str">
        <f>'Tablo-7'!B$8</f>
        <v>Görme Engelli Bölümünden</v>
      </c>
      <c r="C14" s="47" t="str">
        <f>'Tablo-7'!C$8</f>
        <v>Kitap</v>
      </c>
      <c r="D14" s="47" t="s">
        <v>133</v>
      </c>
      <c r="E14" t="s">
        <v>135</v>
      </c>
      <c r="F14" s="47">
        <f>'Tablo-7'!$D8</f>
        <v>0</v>
      </c>
      <c r="G14">
        <f t="shared" si="0"/>
        <v>0</v>
      </c>
    </row>
    <row r="15" spans="1:7" x14ac:dyDescent="0.25">
      <c r="A15" t="str">
        <f>'Tablo-7'!A$5</f>
        <v>Ödünç Materyal Alan</v>
      </c>
      <c r="B15" t="str">
        <f>'Tablo-7'!B$8</f>
        <v>Görme Engelli Bölümünden</v>
      </c>
      <c r="C15" s="47" t="str">
        <f>'Tablo-7'!C$8</f>
        <v>Kitap</v>
      </c>
      <c r="D15" s="47" t="s">
        <v>133</v>
      </c>
      <c r="E15" t="s">
        <v>136</v>
      </c>
      <c r="F15" s="47">
        <f>'Tablo-7'!$E8</f>
        <v>0</v>
      </c>
      <c r="G15">
        <f t="shared" si="0"/>
        <v>0</v>
      </c>
    </row>
    <row r="16" spans="1:7" x14ac:dyDescent="0.25">
      <c r="A16" t="str">
        <f>'Tablo-7'!A$5</f>
        <v>Ödünç Materyal Alan</v>
      </c>
      <c r="B16" t="str">
        <f>'Tablo-7'!B$8</f>
        <v>Görme Engelli Bölümünden</v>
      </c>
      <c r="C16" s="47" t="str">
        <f>'Tablo-7'!C$8</f>
        <v>Kitap</v>
      </c>
      <c r="D16" s="47" t="s">
        <v>134</v>
      </c>
      <c r="E16" t="s">
        <v>135</v>
      </c>
      <c r="F16" s="47">
        <f>'Tablo-7'!$F8</f>
        <v>0</v>
      </c>
      <c r="G16">
        <f t="shared" si="0"/>
        <v>0</v>
      </c>
    </row>
    <row r="17" spans="1:7" x14ac:dyDescent="0.25">
      <c r="A17" t="str">
        <f>'Tablo-7'!A$5</f>
        <v>Ödünç Materyal Alan</v>
      </c>
      <c r="B17" t="str">
        <f>'Tablo-7'!B$8</f>
        <v>Görme Engelli Bölümünden</v>
      </c>
      <c r="C17" s="47" t="str">
        <f>'Tablo-7'!C$8</f>
        <v>Kitap</v>
      </c>
      <c r="D17" s="47" t="s">
        <v>134</v>
      </c>
      <c r="E17" t="s">
        <v>136</v>
      </c>
      <c r="F17" s="47">
        <f>'Tablo-7'!$G8</f>
        <v>0</v>
      </c>
      <c r="G17">
        <f t="shared" si="0"/>
        <v>0</v>
      </c>
    </row>
    <row r="18" spans="1:7" x14ac:dyDescent="0.25">
      <c r="A18" t="str">
        <f>'Tablo-7'!A$5</f>
        <v>Ödünç Materyal Alan</v>
      </c>
      <c r="B18" t="str">
        <f>'Tablo-7'!B$8</f>
        <v>Görme Engelli Bölümünden</v>
      </c>
      <c r="C18" s="47" t="str">
        <f>'Tablo-7'!C$9</f>
        <v>Kitap Dışı Materyal</v>
      </c>
      <c r="D18" s="47" t="s">
        <v>133</v>
      </c>
      <c r="E18" t="s">
        <v>135</v>
      </c>
      <c r="F18" s="47">
        <f>'Tablo-7'!$D9</f>
        <v>0</v>
      </c>
      <c r="G18">
        <f t="shared" si="0"/>
        <v>0</v>
      </c>
    </row>
    <row r="19" spans="1:7" x14ac:dyDescent="0.25">
      <c r="A19" t="str">
        <f>'Tablo-7'!A$5</f>
        <v>Ödünç Materyal Alan</v>
      </c>
      <c r="B19" t="str">
        <f>'Tablo-7'!B$8</f>
        <v>Görme Engelli Bölümünden</v>
      </c>
      <c r="C19" s="47" t="str">
        <f>'Tablo-7'!C$9</f>
        <v>Kitap Dışı Materyal</v>
      </c>
      <c r="D19" s="47" t="s">
        <v>133</v>
      </c>
      <c r="E19" t="s">
        <v>136</v>
      </c>
      <c r="F19" s="47">
        <f>'Tablo-7'!$E9</f>
        <v>0</v>
      </c>
      <c r="G19">
        <f t="shared" si="0"/>
        <v>0</v>
      </c>
    </row>
    <row r="20" spans="1:7" x14ac:dyDescent="0.25">
      <c r="A20" t="str">
        <f>'Tablo-7'!A$5</f>
        <v>Ödünç Materyal Alan</v>
      </c>
      <c r="B20" t="str">
        <f>'Tablo-7'!B$8</f>
        <v>Görme Engelli Bölümünden</v>
      </c>
      <c r="C20" s="47" t="str">
        <f>'Tablo-7'!C$9</f>
        <v>Kitap Dışı Materyal</v>
      </c>
      <c r="D20" s="47" t="s">
        <v>134</v>
      </c>
      <c r="E20" t="s">
        <v>135</v>
      </c>
      <c r="F20" s="47">
        <f>'Tablo-7'!$F9</f>
        <v>0</v>
      </c>
      <c r="G20">
        <f t="shared" si="0"/>
        <v>0</v>
      </c>
    </row>
    <row r="21" spans="1:7" x14ac:dyDescent="0.25">
      <c r="A21" t="str">
        <f>'Tablo-7'!A$5</f>
        <v>Ödünç Materyal Alan</v>
      </c>
      <c r="B21" t="str">
        <f>'Tablo-7'!B$8</f>
        <v>Görme Engelli Bölümünden</v>
      </c>
      <c r="C21" s="47" t="str">
        <f>'Tablo-7'!C$9</f>
        <v>Kitap Dışı Materyal</v>
      </c>
      <c r="D21" s="47" t="s">
        <v>134</v>
      </c>
      <c r="E21" t="s">
        <v>136</v>
      </c>
      <c r="F21" s="47">
        <f>'Tablo-7'!$G9</f>
        <v>0</v>
      </c>
      <c r="G21">
        <f t="shared" si="0"/>
        <v>0</v>
      </c>
    </row>
    <row r="22" spans="1:7" x14ac:dyDescent="0.25">
      <c r="A22" t="str">
        <f>'Tablo-7'!A$5</f>
        <v>Ödünç Materyal Alan</v>
      </c>
      <c r="B22" t="str">
        <f>'Tablo-7'!B$8</f>
        <v>Görme Engelli Bölümünden</v>
      </c>
      <c r="C22" s="47" t="str">
        <f>'Tablo-7'!C$10</f>
        <v>Süreli Yayın</v>
      </c>
      <c r="D22" s="47" t="s">
        <v>133</v>
      </c>
      <c r="E22" t="s">
        <v>135</v>
      </c>
      <c r="F22" s="47">
        <f>'Tablo-7'!$D10</f>
        <v>0</v>
      </c>
      <c r="G22">
        <f t="shared" si="0"/>
        <v>0</v>
      </c>
    </row>
    <row r="23" spans="1:7" x14ac:dyDescent="0.25">
      <c r="A23" t="str">
        <f>'Tablo-7'!A$5</f>
        <v>Ödünç Materyal Alan</v>
      </c>
      <c r="B23" t="str">
        <f>'Tablo-7'!B$8</f>
        <v>Görme Engelli Bölümünden</v>
      </c>
      <c r="C23" s="47" t="str">
        <f>'Tablo-7'!C$10</f>
        <v>Süreli Yayın</v>
      </c>
      <c r="D23" s="47" t="s">
        <v>133</v>
      </c>
      <c r="E23" t="s">
        <v>136</v>
      </c>
      <c r="F23" s="47">
        <f>'Tablo-7'!$E10</f>
        <v>0</v>
      </c>
      <c r="G23">
        <f t="shared" si="0"/>
        <v>0</v>
      </c>
    </row>
    <row r="24" spans="1:7" x14ac:dyDescent="0.25">
      <c r="A24" t="str">
        <f>'Tablo-7'!A$5</f>
        <v>Ödünç Materyal Alan</v>
      </c>
      <c r="B24" t="str">
        <f>'Tablo-7'!B$8</f>
        <v>Görme Engelli Bölümünden</v>
      </c>
      <c r="C24" s="47" t="str">
        <f>'Tablo-7'!C$10</f>
        <v>Süreli Yayın</v>
      </c>
      <c r="D24" s="47" t="s">
        <v>134</v>
      </c>
      <c r="E24" t="s">
        <v>135</v>
      </c>
      <c r="F24" s="47">
        <f>'Tablo-7'!$F10</f>
        <v>0</v>
      </c>
      <c r="G24">
        <f t="shared" si="0"/>
        <v>0</v>
      </c>
    </row>
    <row r="25" spans="1:7" x14ac:dyDescent="0.25">
      <c r="A25" t="str">
        <f>'Tablo-7'!A$5</f>
        <v>Ödünç Materyal Alan</v>
      </c>
      <c r="B25" t="str">
        <f>'Tablo-7'!B$8</f>
        <v>Görme Engelli Bölümünden</v>
      </c>
      <c r="C25" s="47" t="str">
        <f>'Tablo-7'!C$10</f>
        <v>Süreli Yayın</v>
      </c>
      <c r="D25" s="47" t="s">
        <v>134</v>
      </c>
      <c r="E25" t="s">
        <v>136</v>
      </c>
      <c r="F25" s="47">
        <f>'Tablo-7'!$G10</f>
        <v>0</v>
      </c>
      <c r="G25">
        <f t="shared" si="0"/>
        <v>0</v>
      </c>
    </row>
    <row r="26" spans="1:7" x14ac:dyDescent="0.25">
      <c r="A26" t="str">
        <f>'Tablo-7'!A$5</f>
        <v>Ödünç Materyal Alan</v>
      </c>
      <c r="B26" t="str">
        <f>'Tablo-7'!B$11</f>
        <v>Gezici Kütüphane</v>
      </c>
      <c r="C26" s="47" t="str">
        <f>'Tablo-7'!C$11</f>
        <v>Kitap</v>
      </c>
      <c r="D26" s="47" t="s">
        <v>133</v>
      </c>
      <c r="E26" t="s">
        <v>135</v>
      </c>
      <c r="F26" s="47">
        <f>'Tablo-7'!$D11</f>
        <v>0</v>
      </c>
      <c r="G26">
        <f t="shared" si="0"/>
        <v>0</v>
      </c>
    </row>
    <row r="27" spans="1:7" x14ac:dyDescent="0.25">
      <c r="A27" t="str">
        <f>'Tablo-7'!A$5</f>
        <v>Ödünç Materyal Alan</v>
      </c>
      <c r="B27" t="str">
        <f>'Tablo-7'!B$11</f>
        <v>Gezici Kütüphane</v>
      </c>
      <c r="C27" s="47" t="str">
        <f>'Tablo-7'!C$11</f>
        <v>Kitap</v>
      </c>
      <c r="D27" s="47" t="s">
        <v>133</v>
      </c>
      <c r="E27" t="s">
        <v>136</v>
      </c>
      <c r="F27" s="47">
        <f>'Tablo-7'!$E11</f>
        <v>0</v>
      </c>
      <c r="G27">
        <f t="shared" si="0"/>
        <v>0</v>
      </c>
    </row>
    <row r="28" spans="1:7" x14ac:dyDescent="0.25">
      <c r="A28" t="str">
        <f>'Tablo-7'!A$5</f>
        <v>Ödünç Materyal Alan</v>
      </c>
      <c r="B28" t="str">
        <f>'Tablo-7'!B$11</f>
        <v>Gezici Kütüphane</v>
      </c>
      <c r="C28" s="47" t="str">
        <f>'Tablo-7'!C$11</f>
        <v>Kitap</v>
      </c>
      <c r="D28" s="47" t="s">
        <v>134</v>
      </c>
      <c r="E28" t="s">
        <v>135</v>
      </c>
      <c r="F28" s="47">
        <f>'Tablo-7'!$F11</f>
        <v>0</v>
      </c>
      <c r="G28">
        <f t="shared" si="0"/>
        <v>0</v>
      </c>
    </row>
    <row r="29" spans="1:7" x14ac:dyDescent="0.25">
      <c r="A29" t="str">
        <f>'Tablo-7'!A$5</f>
        <v>Ödünç Materyal Alan</v>
      </c>
      <c r="B29" t="str">
        <f>'Tablo-7'!B$11</f>
        <v>Gezici Kütüphane</v>
      </c>
      <c r="C29" s="47" t="str">
        <f>'Tablo-7'!C$11</f>
        <v>Kitap</v>
      </c>
      <c r="D29" s="47" t="s">
        <v>134</v>
      </c>
      <c r="E29" t="s">
        <v>136</v>
      </c>
      <c r="F29" s="47">
        <f>'Tablo-7'!$G11</f>
        <v>0</v>
      </c>
      <c r="G29">
        <f t="shared" si="0"/>
        <v>0</v>
      </c>
    </row>
    <row r="30" spans="1:7" x14ac:dyDescent="0.25">
      <c r="A30" t="str">
        <f>'Tablo-7'!A$5</f>
        <v>Ödünç Materyal Alan</v>
      </c>
      <c r="B30" t="str">
        <f>'Tablo-7'!B$11</f>
        <v>Gezici Kütüphane</v>
      </c>
      <c r="C30" s="47" t="str">
        <f>'Tablo-7'!C$12</f>
        <v>Kitap Dışı Materyal</v>
      </c>
      <c r="D30" s="47" t="s">
        <v>133</v>
      </c>
      <c r="E30" t="s">
        <v>135</v>
      </c>
      <c r="F30" s="47">
        <f>'Tablo-7'!$D12</f>
        <v>0</v>
      </c>
      <c r="G30">
        <f t="shared" si="0"/>
        <v>0</v>
      </c>
    </row>
    <row r="31" spans="1:7" x14ac:dyDescent="0.25">
      <c r="A31" t="str">
        <f>'Tablo-7'!A$5</f>
        <v>Ödünç Materyal Alan</v>
      </c>
      <c r="B31" t="str">
        <f>'Tablo-7'!B$11</f>
        <v>Gezici Kütüphane</v>
      </c>
      <c r="C31" s="47" t="str">
        <f>'Tablo-7'!C$12</f>
        <v>Kitap Dışı Materyal</v>
      </c>
      <c r="D31" s="47" t="s">
        <v>133</v>
      </c>
      <c r="E31" t="s">
        <v>136</v>
      </c>
      <c r="F31" s="47">
        <f>'Tablo-7'!$E12</f>
        <v>0</v>
      </c>
      <c r="G31">
        <f t="shared" si="0"/>
        <v>0</v>
      </c>
    </row>
    <row r="32" spans="1:7" x14ac:dyDescent="0.25">
      <c r="A32" t="str">
        <f>'Tablo-7'!A$5</f>
        <v>Ödünç Materyal Alan</v>
      </c>
      <c r="B32" t="str">
        <f>'Tablo-7'!B$11</f>
        <v>Gezici Kütüphane</v>
      </c>
      <c r="C32" s="47" t="str">
        <f>'Tablo-7'!C$12</f>
        <v>Kitap Dışı Materyal</v>
      </c>
      <c r="D32" s="47" t="s">
        <v>134</v>
      </c>
      <c r="E32" t="s">
        <v>135</v>
      </c>
      <c r="F32" s="47">
        <f>'Tablo-7'!$F12</f>
        <v>0</v>
      </c>
      <c r="G32">
        <f t="shared" si="0"/>
        <v>0</v>
      </c>
    </row>
    <row r="33" spans="1:7" x14ac:dyDescent="0.25">
      <c r="A33" t="str">
        <f>'Tablo-7'!A$5</f>
        <v>Ödünç Materyal Alan</v>
      </c>
      <c r="B33" t="str">
        <f>'Tablo-7'!B$11</f>
        <v>Gezici Kütüphane</v>
      </c>
      <c r="C33" s="47" t="str">
        <f>'Tablo-7'!C$12</f>
        <v>Kitap Dışı Materyal</v>
      </c>
      <c r="D33" s="47" t="s">
        <v>134</v>
      </c>
      <c r="E33" t="s">
        <v>136</v>
      </c>
      <c r="F33" s="47">
        <f>'Tablo-7'!$G12</f>
        <v>0</v>
      </c>
      <c r="G33">
        <f t="shared" si="0"/>
        <v>0</v>
      </c>
    </row>
    <row r="34" spans="1:7" x14ac:dyDescent="0.25">
      <c r="A34" t="str">
        <f>'Tablo-7'!A$5</f>
        <v>Ödünç Materyal Alan</v>
      </c>
      <c r="B34" t="str">
        <f>'Tablo-7'!B$11</f>
        <v>Gezici Kütüphane</v>
      </c>
      <c r="C34" s="47" t="str">
        <f>'Tablo-7'!C$13</f>
        <v>Süreli Yayın</v>
      </c>
      <c r="D34" s="47" t="s">
        <v>133</v>
      </c>
      <c r="E34" t="s">
        <v>135</v>
      </c>
      <c r="F34" s="47">
        <f>'Tablo-7'!$D13</f>
        <v>0</v>
      </c>
      <c r="G34">
        <f t="shared" si="0"/>
        <v>0</v>
      </c>
    </row>
    <row r="35" spans="1:7" x14ac:dyDescent="0.25">
      <c r="A35" t="str">
        <f>'Tablo-7'!A$5</f>
        <v>Ödünç Materyal Alan</v>
      </c>
      <c r="B35" t="str">
        <f>'Tablo-7'!B$11</f>
        <v>Gezici Kütüphane</v>
      </c>
      <c r="C35" s="47" t="str">
        <f>'Tablo-7'!C$13</f>
        <v>Süreli Yayın</v>
      </c>
      <c r="D35" s="47" t="s">
        <v>133</v>
      </c>
      <c r="E35" t="s">
        <v>136</v>
      </c>
      <c r="F35" s="47">
        <f>'Tablo-7'!$E13</f>
        <v>0</v>
      </c>
      <c r="G35">
        <f t="shared" si="0"/>
        <v>0</v>
      </c>
    </row>
    <row r="36" spans="1:7" x14ac:dyDescent="0.25">
      <c r="A36" t="str">
        <f>'Tablo-7'!A$5</f>
        <v>Ödünç Materyal Alan</v>
      </c>
      <c r="B36" t="str">
        <f>'Tablo-7'!B$11</f>
        <v>Gezici Kütüphane</v>
      </c>
      <c r="C36" s="47" t="str">
        <f>'Tablo-7'!C$13</f>
        <v>Süreli Yayın</v>
      </c>
      <c r="D36" s="47" t="s">
        <v>134</v>
      </c>
      <c r="E36" t="s">
        <v>135</v>
      </c>
      <c r="F36" s="47">
        <f>'Tablo-7'!$F13</f>
        <v>0</v>
      </c>
      <c r="G36">
        <f t="shared" si="0"/>
        <v>0</v>
      </c>
    </row>
    <row r="37" spans="1:7" x14ac:dyDescent="0.25">
      <c r="A37" t="str">
        <f>'Tablo-7'!A$5</f>
        <v>Ödünç Materyal Alan</v>
      </c>
      <c r="B37" t="str">
        <f>'Tablo-7'!B$11</f>
        <v>Gezici Kütüphane</v>
      </c>
      <c r="C37" s="47" t="str">
        <f>'Tablo-7'!C$13</f>
        <v>Süreli Yayın</v>
      </c>
      <c r="D37" s="47" t="s">
        <v>134</v>
      </c>
      <c r="E37" t="s">
        <v>136</v>
      </c>
      <c r="F37" s="47">
        <f>'Tablo-7'!$G13</f>
        <v>0</v>
      </c>
      <c r="G37">
        <f t="shared" si="0"/>
        <v>0</v>
      </c>
    </row>
    <row r="38" spans="1:7" x14ac:dyDescent="0.25">
      <c r="A38" t="str">
        <f>'Tablo-7'!A$14</f>
        <v>Kütüphane Materyalinden Yararlanan</v>
      </c>
      <c r="B38" t="str">
        <f>'Tablo-7'!B$14</f>
        <v>Kütüphane İçinde</v>
      </c>
      <c r="C38" s="47" t="str">
        <f>'Tablo-7'!C$14</f>
        <v>Kitap</v>
      </c>
      <c r="D38" s="47" t="s">
        <v>133</v>
      </c>
      <c r="E38" t="s">
        <v>135</v>
      </c>
      <c r="F38" s="47">
        <f>'Tablo-7'!$D14</f>
        <v>600</v>
      </c>
      <c r="G38">
        <f t="shared" si="0"/>
        <v>600</v>
      </c>
    </row>
    <row r="39" spans="1:7" x14ac:dyDescent="0.25">
      <c r="A39" t="str">
        <f>'Tablo-7'!A$14</f>
        <v>Kütüphane Materyalinden Yararlanan</v>
      </c>
      <c r="B39" t="str">
        <f>'Tablo-7'!B$14</f>
        <v>Kütüphane İçinde</v>
      </c>
      <c r="C39" s="47" t="str">
        <f>'Tablo-7'!C$14</f>
        <v>Kitap</v>
      </c>
      <c r="D39" s="47" t="s">
        <v>133</v>
      </c>
      <c r="E39" t="s">
        <v>136</v>
      </c>
      <c r="F39" s="47">
        <f>'Tablo-7'!$E14</f>
        <v>650</v>
      </c>
      <c r="G39">
        <f t="shared" si="0"/>
        <v>650</v>
      </c>
    </row>
    <row r="40" spans="1:7" x14ac:dyDescent="0.25">
      <c r="A40" t="str">
        <f>'Tablo-7'!A$14</f>
        <v>Kütüphane Materyalinden Yararlanan</v>
      </c>
      <c r="B40" t="str">
        <f>'Tablo-7'!B$14</f>
        <v>Kütüphane İçinde</v>
      </c>
      <c r="C40" s="47" t="str">
        <f>'Tablo-7'!C$14</f>
        <v>Kitap</v>
      </c>
      <c r="D40" s="47" t="s">
        <v>134</v>
      </c>
      <c r="E40" t="s">
        <v>135</v>
      </c>
      <c r="F40" s="47">
        <f>'Tablo-7'!$F14</f>
        <v>560</v>
      </c>
      <c r="G40">
        <f t="shared" si="0"/>
        <v>560</v>
      </c>
    </row>
    <row r="41" spans="1:7" x14ac:dyDescent="0.25">
      <c r="A41" t="str">
        <f>'Tablo-7'!A$14</f>
        <v>Kütüphane Materyalinden Yararlanan</v>
      </c>
      <c r="B41" t="str">
        <f>'Tablo-7'!B$14</f>
        <v>Kütüphane İçinde</v>
      </c>
      <c r="C41" s="47" t="str">
        <f>'Tablo-7'!C$14</f>
        <v>Kitap</v>
      </c>
      <c r="D41" s="47" t="s">
        <v>134</v>
      </c>
      <c r="E41" t="s">
        <v>136</v>
      </c>
      <c r="F41" s="47">
        <f>'Tablo-7'!$G14</f>
        <v>460</v>
      </c>
      <c r="G41">
        <f t="shared" si="0"/>
        <v>460</v>
      </c>
    </row>
    <row r="42" spans="1:7" x14ac:dyDescent="0.25">
      <c r="A42" t="str">
        <f>'Tablo-7'!A$14</f>
        <v>Kütüphane Materyalinden Yararlanan</v>
      </c>
      <c r="B42" t="str">
        <f>'Tablo-7'!B$14</f>
        <v>Kütüphane İçinde</v>
      </c>
      <c r="C42" s="47" t="str">
        <f>'Tablo-7'!C$15</f>
        <v>Kitap Dışı Materyal</v>
      </c>
      <c r="D42" s="47" t="s">
        <v>133</v>
      </c>
      <c r="E42" t="s">
        <v>135</v>
      </c>
      <c r="F42" s="47">
        <f>'Tablo-7'!$D15</f>
        <v>0</v>
      </c>
      <c r="G42">
        <f t="shared" si="0"/>
        <v>0</v>
      </c>
    </row>
    <row r="43" spans="1:7" x14ac:dyDescent="0.25">
      <c r="A43" t="str">
        <f>'Tablo-7'!A$14</f>
        <v>Kütüphane Materyalinden Yararlanan</v>
      </c>
      <c r="B43" t="str">
        <f>'Tablo-7'!B$14</f>
        <v>Kütüphane İçinde</v>
      </c>
      <c r="C43" s="47" t="str">
        <f>'Tablo-7'!C$15</f>
        <v>Kitap Dışı Materyal</v>
      </c>
      <c r="D43" s="47" t="s">
        <v>133</v>
      </c>
      <c r="E43" t="s">
        <v>136</v>
      </c>
      <c r="F43" s="47">
        <f>'Tablo-7'!$E15</f>
        <v>0</v>
      </c>
      <c r="G43">
        <f t="shared" si="0"/>
        <v>0</v>
      </c>
    </row>
    <row r="44" spans="1:7" x14ac:dyDescent="0.25">
      <c r="A44" t="str">
        <f>'Tablo-7'!A$14</f>
        <v>Kütüphane Materyalinden Yararlanan</v>
      </c>
      <c r="B44" t="str">
        <f>'Tablo-7'!B$14</f>
        <v>Kütüphane İçinde</v>
      </c>
      <c r="C44" s="47" t="str">
        <f>'Tablo-7'!C$15</f>
        <v>Kitap Dışı Materyal</v>
      </c>
      <c r="D44" s="47" t="s">
        <v>134</v>
      </c>
      <c r="E44" t="s">
        <v>135</v>
      </c>
      <c r="F44" s="47">
        <f>'Tablo-7'!$F15</f>
        <v>0</v>
      </c>
      <c r="G44">
        <f t="shared" si="0"/>
        <v>0</v>
      </c>
    </row>
    <row r="45" spans="1:7" x14ac:dyDescent="0.25">
      <c r="A45" t="str">
        <f>'Tablo-7'!A$14</f>
        <v>Kütüphane Materyalinden Yararlanan</v>
      </c>
      <c r="B45" t="str">
        <f>'Tablo-7'!B$14</f>
        <v>Kütüphane İçinde</v>
      </c>
      <c r="C45" s="47" t="str">
        <f>'Tablo-7'!C$15</f>
        <v>Kitap Dışı Materyal</v>
      </c>
      <c r="D45" s="47" t="s">
        <v>134</v>
      </c>
      <c r="E45" t="s">
        <v>136</v>
      </c>
      <c r="F45" s="47">
        <f>'Tablo-7'!$G15</f>
        <v>0</v>
      </c>
      <c r="G45">
        <f t="shared" ref="G45:G86" si="1">F45*1</f>
        <v>0</v>
      </c>
    </row>
    <row r="46" spans="1:7" x14ac:dyDescent="0.25">
      <c r="A46" t="str">
        <f>'Tablo-7'!A$14</f>
        <v>Kütüphane Materyalinden Yararlanan</v>
      </c>
      <c r="B46" t="str">
        <f>'Tablo-7'!B$14</f>
        <v>Kütüphane İçinde</v>
      </c>
      <c r="C46" s="47" t="str">
        <f>'Tablo-7'!C$16</f>
        <v>Süreli Yayın</v>
      </c>
      <c r="D46" s="47" t="s">
        <v>133</v>
      </c>
      <c r="E46" t="s">
        <v>135</v>
      </c>
      <c r="F46" s="47">
        <f>'Tablo-7'!$D16</f>
        <v>110</v>
      </c>
      <c r="G46">
        <f t="shared" si="1"/>
        <v>110</v>
      </c>
    </row>
    <row r="47" spans="1:7" x14ac:dyDescent="0.25">
      <c r="A47" t="str">
        <f>'Tablo-7'!A$14</f>
        <v>Kütüphane Materyalinden Yararlanan</v>
      </c>
      <c r="B47" t="str">
        <f>'Tablo-7'!B$14</f>
        <v>Kütüphane İçinde</v>
      </c>
      <c r="C47" s="47" t="str">
        <f>'Tablo-7'!C$16</f>
        <v>Süreli Yayın</v>
      </c>
      <c r="D47" s="47" t="s">
        <v>133</v>
      </c>
      <c r="E47" t="s">
        <v>136</v>
      </c>
      <c r="F47" s="47">
        <f>'Tablo-7'!$E16</f>
        <v>130</v>
      </c>
      <c r="G47">
        <f t="shared" si="1"/>
        <v>130</v>
      </c>
    </row>
    <row r="48" spans="1:7" x14ac:dyDescent="0.25">
      <c r="A48" t="str">
        <f>'Tablo-7'!A$14</f>
        <v>Kütüphane Materyalinden Yararlanan</v>
      </c>
      <c r="B48" t="str">
        <f>'Tablo-7'!B$14</f>
        <v>Kütüphane İçinde</v>
      </c>
      <c r="C48" s="47" t="str">
        <f>'Tablo-7'!C$16</f>
        <v>Süreli Yayın</v>
      </c>
      <c r="D48" s="47" t="s">
        <v>134</v>
      </c>
      <c r="E48" t="s">
        <v>135</v>
      </c>
      <c r="F48" s="47">
        <f>'Tablo-7'!$F16</f>
        <v>155</v>
      </c>
      <c r="G48">
        <f t="shared" si="1"/>
        <v>155</v>
      </c>
    </row>
    <row r="49" spans="1:7" x14ac:dyDescent="0.25">
      <c r="A49" t="str">
        <f>'Tablo-7'!A$14</f>
        <v>Kütüphane Materyalinden Yararlanan</v>
      </c>
      <c r="B49" t="str">
        <f>'Tablo-7'!B$14</f>
        <v>Kütüphane İçinde</v>
      </c>
      <c r="C49" s="47" t="str">
        <f>'Tablo-7'!C$16</f>
        <v>Süreli Yayın</v>
      </c>
      <c r="D49" s="47" t="s">
        <v>134</v>
      </c>
      <c r="E49" t="s">
        <v>136</v>
      </c>
      <c r="F49" s="47">
        <f>'Tablo-7'!$G16</f>
        <v>170</v>
      </c>
      <c r="G49">
        <f t="shared" si="1"/>
        <v>170</v>
      </c>
    </row>
    <row r="50" spans="1:7" x14ac:dyDescent="0.25">
      <c r="A50" t="str">
        <f>'Tablo-7'!A$14</f>
        <v>Kütüphane Materyalinden Yararlanan</v>
      </c>
      <c r="B50" t="str">
        <f>'Tablo-7'!B$14</f>
        <v>Kütüphane İçinde</v>
      </c>
      <c r="C50" s="47" t="str">
        <f>'Tablo-7'!C$17</f>
        <v>Bilgisayar-İnternet</v>
      </c>
      <c r="D50" s="47" t="s">
        <v>133</v>
      </c>
      <c r="E50" t="s">
        <v>135</v>
      </c>
      <c r="F50" s="47">
        <f>'Tablo-7'!$D17</f>
        <v>530</v>
      </c>
      <c r="G50">
        <f t="shared" si="1"/>
        <v>530</v>
      </c>
    </row>
    <row r="51" spans="1:7" x14ac:dyDescent="0.25">
      <c r="A51" t="str">
        <f>'Tablo-7'!A$14</f>
        <v>Kütüphane Materyalinden Yararlanan</v>
      </c>
      <c r="B51" t="str">
        <f>'Tablo-7'!B$14</f>
        <v>Kütüphane İçinde</v>
      </c>
      <c r="C51" s="47" t="str">
        <f>'Tablo-7'!C$17</f>
        <v>Bilgisayar-İnternet</v>
      </c>
      <c r="D51" s="47" t="s">
        <v>133</v>
      </c>
      <c r="E51" t="s">
        <v>136</v>
      </c>
      <c r="F51" s="47">
        <f>'Tablo-7'!$E17</f>
        <v>690</v>
      </c>
      <c r="G51">
        <f t="shared" si="1"/>
        <v>690</v>
      </c>
    </row>
    <row r="52" spans="1:7" x14ac:dyDescent="0.25">
      <c r="A52" t="str">
        <f>'Tablo-7'!A$14</f>
        <v>Kütüphane Materyalinden Yararlanan</v>
      </c>
      <c r="B52" t="str">
        <f>'Tablo-7'!B$14</f>
        <v>Kütüphane İçinde</v>
      </c>
      <c r="C52" s="47" t="str">
        <f>'Tablo-7'!C$17</f>
        <v>Bilgisayar-İnternet</v>
      </c>
      <c r="D52" s="47" t="s">
        <v>134</v>
      </c>
      <c r="E52" t="s">
        <v>135</v>
      </c>
      <c r="F52" s="47">
        <f>'Tablo-7'!$F17</f>
        <v>700</v>
      </c>
      <c r="G52">
        <f t="shared" si="1"/>
        <v>700</v>
      </c>
    </row>
    <row r="53" spans="1:7" x14ac:dyDescent="0.25">
      <c r="A53" t="str">
        <f>'Tablo-7'!A$14</f>
        <v>Kütüphane Materyalinden Yararlanan</v>
      </c>
      <c r="B53" t="str">
        <f>'Tablo-7'!B$14</f>
        <v>Kütüphane İçinde</v>
      </c>
      <c r="C53" s="47" t="str">
        <f>'Tablo-7'!C$17</f>
        <v>Bilgisayar-İnternet</v>
      </c>
      <c r="D53" s="47" t="s">
        <v>134</v>
      </c>
      <c r="E53" t="s">
        <v>136</v>
      </c>
      <c r="F53" s="47">
        <f>'Tablo-7'!$G17</f>
        <v>670</v>
      </c>
      <c r="G53">
        <f t="shared" si="1"/>
        <v>670</v>
      </c>
    </row>
    <row r="54" spans="1:7" x14ac:dyDescent="0.25">
      <c r="A54" t="str">
        <f>'Tablo-7'!A$14</f>
        <v>Kütüphane Materyalinden Yararlanan</v>
      </c>
      <c r="B54" t="str">
        <f>'Tablo-7'!B$18</f>
        <v>Görme Engelli Bölümünden</v>
      </c>
      <c r="C54" s="47" t="str">
        <f>'Tablo-7'!C$18</f>
        <v>Kitap</v>
      </c>
      <c r="D54" s="47" t="s">
        <v>133</v>
      </c>
      <c r="E54" t="s">
        <v>135</v>
      </c>
      <c r="F54" s="47">
        <f>'Tablo-7'!$D18</f>
        <v>0</v>
      </c>
      <c r="G54">
        <f t="shared" si="1"/>
        <v>0</v>
      </c>
    </row>
    <row r="55" spans="1:7" x14ac:dyDescent="0.25">
      <c r="A55" t="str">
        <f>'Tablo-7'!A$14</f>
        <v>Kütüphane Materyalinden Yararlanan</v>
      </c>
      <c r="B55" t="str">
        <f>'Tablo-7'!B$18</f>
        <v>Görme Engelli Bölümünden</v>
      </c>
      <c r="C55" s="47" t="str">
        <f>'Tablo-7'!C$18</f>
        <v>Kitap</v>
      </c>
      <c r="D55" s="47" t="s">
        <v>133</v>
      </c>
      <c r="E55" t="s">
        <v>136</v>
      </c>
      <c r="F55" s="47">
        <f>'Tablo-7'!$E18</f>
        <v>0</v>
      </c>
      <c r="G55">
        <f t="shared" si="1"/>
        <v>0</v>
      </c>
    </row>
    <row r="56" spans="1:7" x14ac:dyDescent="0.25">
      <c r="A56" t="str">
        <f>'Tablo-7'!A$14</f>
        <v>Kütüphane Materyalinden Yararlanan</v>
      </c>
      <c r="B56" t="str">
        <f>'Tablo-7'!B$18</f>
        <v>Görme Engelli Bölümünden</v>
      </c>
      <c r="C56" s="47" t="str">
        <f>'Tablo-7'!C$18</f>
        <v>Kitap</v>
      </c>
      <c r="D56" s="47" t="s">
        <v>134</v>
      </c>
      <c r="E56" t="s">
        <v>135</v>
      </c>
      <c r="F56" s="47">
        <f>'Tablo-7'!$F18</f>
        <v>0</v>
      </c>
      <c r="G56">
        <f t="shared" si="1"/>
        <v>0</v>
      </c>
    </row>
    <row r="57" spans="1:7" x14ac:dyDescent="0.25">
      <c r="A57" t="str">
        <f>'Tablo-7'!A$14</f>
        <v>Kütüphane Materyalinden Yararlanan</v>
      </c>
      <c r="B57" t="str">
        <f>'Tablo-7'!B$18</f>
        <v>Görme Engelli Bölümünden</v>
      </c>
      <c r="C57" s="47" t="str">
        <f>'Tablo-7'!C$18</f>
        <v>Kitap</v>
      </c>
      <c r="D57" s="47" t="s">
        <v>134</v>
      </c>
      <c r="E57" t="s">
        <v>136</v>
      </c>
      <c r="F57" s="47">
        <f>'Tablo-7'!$G18</f>
        <v>0</v>
      </c>
      <c r="G57">
        <f t="shared" si="1"/>
        <v>0</v>
      </c>
    </row>
    <row r="58" spans="1:7" x14ac:dyDescent="0.25">
      <c r="A58" t="str">
        <f>'Tablo-7'!A$14</f>
        <v>Kütüphane Materyalinden Yararlanan</v>
      </c>
      <c r="B58" t="str">
        <f>'Tablo-7'!B$18</f>
        <v>Görme Engelli Bölümünden</v>
      </c>
      <c r="C58" s="47" t="str">
        <f>'Tablo-7'!C$19</f>
        <v>Kitap Dışı Materyal</v>
      </c>
      <c r="D58" s="47" t="s">
        <v>133</v>
      </c>
      <c r="E58" t="s">
        <v>135</v>
      </c>
      <c r="F58" s="47">
        <f>'Tablo-7'!$D19</f>
        <v>0</v>
      </c>
      <c r="G58">
        <f t="shared" si="1"/>
        <v>0</v>
      </c>
    </row>
    <row r="59" spans="1:7" x14ac:dyDescent="0.25">
      <c r="A59" t="str">
        <f>'Tablo-7'!A$14</f>
        <v>Kütüphane Materyalinden Yararlanan</v>
      </c>
      <c r="B59" t="str">
        <f>'Tablo-7'!B$18</f>
        <v>Görme Engelli Bölümünden</v>
      </c>
      <c r="C59" s="47" t="str">
        <f>'Tablo-7'!C$19</f>
        <v>Kitap Dışı Materyal</v>
      </c>
      <c r="D59" s="47" t="s">
        <v>133</v>
      </c>
      <c r="E59" t="s">
        <v>136</v>
      </c>
      <c r="F59" s="47">
        <f>'Tablo-7'!$E19</f>
        <v>0</v>
      </c>
      <c r="G59">
        <f t="shared" si="1"/>
        <v>0</v>
      </c>
    </row>
    <row r="60" spans="1:7" x14ac:dyDescent="0.25">
      <c r="A60" t="str">
        <f>'Tablo-7'!A$14</f>
        <v>Kütüphane Materyalinden Yararlanan</v>
      </c>
      <c r="B60" t="str">
        <f>'Tablo-7'!B$18</f>
        <v>Görme Engelli Bölümünden</v>
      </c>
      <c r="C60" s="47" t="str">
        <f>'Tablo-7'!C$19</f>
        <v>Kitap Dışı Materyal</v>
      </c>
      <c r="D60" s="47" t="s">
        <v>134</v>
      </c>
      <c r="E60" t="s">
        <v>135</v>
      </c>
      <c r="F60" s="47">
        <f>'Tablo-7'!$F19</f>
        <v>0</v>
      </c>
      <c r="G60">
        <f t="shared" si="1"/>
        <v>0</v>
      </c>
    </row>
    <row r="61" spans="1:7" x14ac:dyDescent="0.25">
      <c r="A61" t="str">
        <f>'Tablo-7'!A$14</f>
        <v>Kütüphane Materyalinden Yararlanan</v>
      </c>
      <c r="B61" t="str">
        <f>'Tablo-7'!B$18</f>
        <v>Görme Engelli Bölümünden</v>
      </c>
      <c r="C61" s="47" t="str">
        <f>'Tablo-7'!C$19</f>
        <v>Kitap Dışı Materyal</v>
      </c>
      <c r="D61" s="47" t="s">
        <v>134</v>
      </c>
      <c r="E61" t="s">
        <v>136</v>
      </c>
      <c r="F61" s="47">
        <f>'Tablo-7'!$G19</f>
        <v>0</v>
      </c>
      <c r="G61">
        <f t="shared" si="1"/>
        <v>0</v>
      </c>
    </row>
    <row r="62" spans="1:7" x14ac:dyDescent="0.25">
      <c r="A62" t="str">
        <f>'Tablo-7'!A$14</f>
        <v>Kütüphane Materyalinden Yararlanan</v>
      </c>
      <c r="B62" t="str">
        <f>'Tablo-7'!B$18</f>
        <v>Görme Engelli Bölümünden</v>
      </c>
      <c r="C62" s="47" t="str">
        <f>'Tablo-7'!C$20</f>
        <v>Süreli Yayın</v>
      </c>
      <c r="D62" s="47" t="s">
        <v>133</v>
      </c>
      <c r="E62" t="s">
        <v>135</v>
      </c>
      <c r="F62" s="47">
        <f>'Tablo-7'!$D20</f>
        <v>0</v>
      </c>
      <c r="G62">
        <f t="shared" si="1"/>
        <v>0</v>
      </c>
    </row>
    <row r="63" spans="1:7" x14ac:dyDescent="0.25">
      <c r="A63" t="str">
        <f>'Tablo-7'!A$14</f>
        <v>Kütüphane Materyalinden Yararlanan</v>
      </c>
      <c r="B63" t="str">
        <f>'Tablo-7'!B$18</f>
        <v>Görme Engelli Bölümünden</v>
      </c>
      <c r="C63" s="47" t="str">
        <f>'Tablo-7'!C$20</f>
        <v>Süreli Yayın</v>
      </c>
      <c r="D63" s="47" t="s">
        <v>133</v>
      </c>
      <c r="E63" t="s">
        <v>136</v>
      </c>
      <c r="F63" s="47">
        <f>'Tablo-7'!$E20</f>
        <v>0</v>
      </c>
      <c r="G63">
        <f t="shared" si="1"/>
        <v>0</v>
      </c>
    </row>
    <row r="64" spans="1:7" x14ac:dyDescent="0.25">
      <c r="A64" t="str">
        <f>'Tablo-7'!A$14</f>
        <v>Kütüphane Materyalinden Yararlanan</v>
      </c>
      <c r="B64" t="str">
        <f>'Tablo-7'!B$18</f>
        <v>Görme Engelli Bölümünden</v>
      </c>
      <c r="C64" s="47" t="str">
        <f>'Tablo-7'!C$20</f>
        <v>Süreli Yayın</v>
      </c>
      <c r="D64" s="47" t="s">
        <v>134</v>
      </c>
      <c r="E64" t="s">
        <v>135</v>
      </c>
      <c r="F64" s="47">
        <f>'Tablo-7'!$F20</f>
        <v>0</v>
      </c>
      <c r="G64">
        <f t="shared" si="1"/>
        <v>0</v>
      </c>
    </row>
    <row r="65" spans="1:7" x14ac:dyDescent="0.25">
      <c r="A65" t="str">
        <f>'Tablo-7'!A$14</f>
        <v>Kütüphane Materyalinden Yararlanan</v>
      </c>
      <c r="B65" t="str">
        <f>'Tablo-7'!B$18</f>
        <v>Görme Engelli Bölümünden</v>
      </c>
      <c r="C65" s="47" t="str">
        <f>'Tablo-7'!C$20</f>
        <v>Süreli Yayın</v>
      </c>
      <c r="D65" s="47" t="s">
        <v>134</v>
      </c>
      <c r="E65" t="s">
        <v>136</v>
      </c>
      <c r="F65" s="47">
        <f>'Tablo-7'!$G20</f>
        <v>0</v>
      </c>
      <c r="G65">
        <f t="shared" si="1"/>
        <v>0</v>
      </c>
    </row>
    <row r="66" spans="1:7" x14ac:dyDescent="0.25">
      <c r="A66" t="str">
        <f>'Tablo-7'!A$14</f>
        <v>Kütüphane Materyalinden Yararlanan</v>
      </c>
      <c r="B66" t="str">
        <f>'Tablo-7'!B$18</f>
        <v>Görme Engelli Bölümünden</v>
      </c>
      <c r="C66" s="47" t="str">
        <f>'Tablo-7'!C$21</f>
        <v>Bilgisayar-İnternet</v>
      </c>
      <c r="D66" s="47" t="s">
        <v>133</v>
      </c>
      <c r="E66" t="s">
        <v>135</v>
      </c>
      <c r="F66" s="47">
        <f>'Tablo-7'!$D21</f>
        <v>0</v>
      </c>
      <c r="G66">
        <f t="shared" si="1"/>
        <v>0</v>
      </c>
    </row>
    <row r="67" spans="1:7" x14ac:dyDescent="0.25">
      <c r="A67" t="str">
        <f>'Tablo-7'!A$14</f>
        <v>Kütüphane Materyalinden Yararlanan</v>
      </c>
      <c r="B67" t="str">
        <f>'Tablo-7'!B$18</f>
        <v>Görme Engelli Bölümünden</v>
      </c>
      <c r="C67" s="47" t="str">
        <f>'Tablo-7'!C$21</f>
        <v>Bilgisayar-İnternet</v>
      </c>
      <c r="D67" s="47" t="s">
        <v>133</v>
      </c>
      <c r="E67" t="s">
        <v>136</v>
      </c>
      <c r="F67" s="47">
        <f>'Tablo-7'!$E21</f>
        <v>0</v>
      </c>
      <c r="G67">
        <f t="shared" si="1"/>
        <v>0</v>
      </c>
    </row>
    <row r="68" spans="1:7" x14ac:dyDescent="0.25">
      <c r="A68" t="str">
        <f>'Tablo-7'!A$14</f>
        <v>Kütüphane Materyalinden Yararlanan</v>
      </c>
      <c r="B68" t="str">
        <f>'Tablo-7'!B$18</f>
        <v>Görme Engelli Bölümünden</v>
      </c>
      <c r="C68" s="47" t="str">
        <f>'Tablo-7'!C$21</f>
        <v>Bilgisayar-İnternet</v>
      </c>
      <c r="D68" s="47" t="s">
        <v>134</v>
      </c>
      <c r="E68" t="s">
        <v>135</v>
      </c>
      <c r="F68" s="47">
        <f>'Tablo-7'!$F21</f>
        <v>0</v>
      </c>
      <c r="G68">
        <f t="shared" si="1"/>
        <v>0</v>
      </c>
    </row>
    <row r="69" spans="1:7" x14ac:dyDescent="0.25">
      <c r="A69" t="str">
        <f>'Tablo-7'!A$14</f>
        <v>Kütüphane Materyalinden Yararlanan</v>
      </c>
      <c r="B69" t="str">
        <f>'Tablo-7'!B$18</f>
        <v>Görme Engelli Bölümünden</v>
      </c>
      <c r="C69" s="47" t="str">
        <f>'Tablo-7'!C$21</f>
        <v>Bilgisayar-İnternet</v>
      </c>
      <c r="D69" s="47" t="s">
        <v>134</v>
      </c>
      <c r="E69" t="s">
        <v>136</v>
      </c>
      <c r="F69" s="47">
        <f>'Tablo-7'!$G21</f>
        <v>0</v>
      </c>
      <c r="G69">
        <f t="shared" si="1"/>
        <v>0</v>
      </c>
    </row>
    <row r="70" spans="1:7" x14ac:dyDescent="0.25">
      <c r="A70" t="str">
        <f>'Tablo-7'!A$14</f>
        <v>Kütüphane Materyalinden Yararlanan</v>
      </c>
      <c r="B70" t="str">
        <f>'Tablo-7'!B$22</f>
        <v>Gezici Kütüphane</v>
      </c>
      <c r="C70" s="47" t="str">
        <f>'Tablo-7'!C$22</f>
        <v>Kitap</v>
      </c>
      <c r="D70" s="47" t="s">
        <v>133</v>
      </c>
      <c r="E70" t="s">
        <v>135</v>
      </c>
      <c r="F70" s="47">
        <f>'Tablo-7'!$D22</f>
        <v>0</v>
      </c>
      <c r="G70">
        <f t="shared" si="1"/>
        <v>0</v>
      </c>
    </row>
    <row r="71" spans="1:7" x14ac:dyDescent="0.25">
      <c r="A71" t="str">
        <f>'Tablo-7'!A$14</f>
        <v>Kütüphane Materyalinden Yararlanan</v>
      </c>
      <c r="B71" t="str">
        <f>'Tablo-7'!B$22</f>
        <v>Gezici Kütüphane</v>
      </c>
      <c r="C71" s="47" t="str">
        <f>'Tablo-7'!C$22</f>
        <v>Kitap</v>
      </c>
      <c r="D71" s="47" t="s">
        <v>133</v>
      </c>
      <c r="E71" t="s">
        <v>136</v>
      </c>
      <c r="F71" s="47">
        <f>'Tablo-7'!$E22</f>
        <v>0</v>
      </c>
      <c r="G71">
        <f t="shared" si="1"/>
        <v>0</v>
      </c>
    </row>
    <row r="72" spans="1:7" x14ac:dyDescent="0.25">
      <c r="A72" t="str">
        <f>'Tablo-7'!A$14</f>
        <v>Kütüphane Materyalinden Yararlanan</v>
      </c>
      <c r="B72" t="str">
        <f>'Tablo-7'!B$22</f>
        <v>Gezici Kütüphane</v>
      </c>
      <c r="C72" s="47" t="str">
        <f>'Tablo-7'!C$22</f>
        <v>Kitap</v>
      </c>
      <c r="D72" s="47" t="s">
        <v>134</v>
      </c>
      <c r="E72" t="s">
        <v>135</v>
      </c>
      <c r="F72" s="47">
        <f>'Tablo-7'!$F22</f>
        <v>0</v>
      </c>
      <c r="G72">
        <f t="shared" si="1"/>
        <v>0</v>
      </c>
    </row>
    <row r="73" spans="1:7" x14ac:dyDescent="0.25">
      <c r="A73" t="str">
        <f>'Tablo-7'!A$14</f>
        <v>Kütüphane Materyalinden Yararlanan</v>
      </c>
      <c r="B73" t="str">
        <f>'Tablo-7'!B$22</f>
        <v>Gezici Kütüphane</v>
      </c>
      <c r="C73" s="47" t="str">
        <f>'Tablo-7'!C$22</f>
        <v>Kitap</v>
      </c>
      <c r="D73" s="47" t="s">
        <v>134</v>
      </c>
      <c r="E73" t="s">
        <v>136</v>
      </c>
      <c r="F73" s="47">
        <f>'Tablo-7'!$G22</f>
        <v>0</v>
      </c>
      <c r="G73">
        <f t="shared" si="1"/>
        <v>0</v>
      </c>
    </row>
    <row r="74" spans="1:7" x14ac:dyDescent="0.25">
      <c r="A74" t="str">
        <f>'Tablo-7'!A$14</f>
        <v>Kütüphane Materyalinden Yararlanan</v>
      </c>
      <c r="B74" t="str">
        <f>'Tablo-7'!B$22</f>
        <v>Gezici Kütüphane</v>
      </c>
      <c r="C74" s="47" t="str">
        <f>'Tablo-7'!C$23</f>
        <v>Kitap Dışı Materyal</v>
      </c>
      <c r="D74" s="47" t="s">
        <v>133</v>
      </c>
      <c r="E74" t="s">
        <v>135</v>
      </c>
      <c r="F74" s="47">
        <f>'Tablo-7'!$D23</f>
        <v>0</v>
      </c>
      <c r="G74">
        <f t="shared" si="1"/>
        <v>0</v>
      </c>
    </row>
    <row r="75" spans="1:7" x14ac:dyDescent="0.25">
      <c r="A75" t="str">
        <f>'Tablo-7'!A$14</f>
        <v>Kütüphane Materyalinden Yararlanan</v>
      </c>
      <c r="B75" t="str">
        <f>'Tablo-7'!B$22</f>
        <v>Gezici Kütüphane</v>
      </c>
      <c r="C75" s="47" t="str">
        <f>'Tablo-7'!C$23</f>
        <v>Kitap Dışı Materyal</v>
      </c>
      <c r="D75" s="47" t="s">
        <v>133</v>
      </c>
      <c r="E75" t="s">
        <v>136</v>
      </c>
      <c r="F75" s="47">
        <f>'Tablo-7'!$E23</f>
        <v>0</v>
      </c>
      <c r="G75">
        <f t="shared" si="1"/>
        <v>0</v>
      </c>
    </row>
    <row r="76" spans="1:7" x14ac:dyDescent="0.25">
      <c r="A76" t="str">
        <f>'Tablo-7'!A$14</f>
        <v>Kütüphane Materyalinden Yararlanan</v>
      </c>
      <c r="B76" t="str">
        <f>'Tablo-7'!B$22</f>
        <v>Gezici Kütüphane</v>
      </c>
      <c r="C76" s="47" t="str">
        <f>'Tablo-7'!C$23</f>
        <v>Kitap Dışı Materyal</v>
      </c>
      <c r="D76" s="47" t="s">
        <v>134</v>
      </c>
      <c r="E76" t="s">
        <v>135</v>
      </c>
      <c r="F76" s="47">
        <f>'Tablo-7'!$F23</f>
        <v>0</v>
      </c>
      <c r="G76">
        <f t="shared" si="1"/>
        <v>0</v>
      </c>
    </row>
    <row r="77" spans="1:7" x14ac:dyDescent="0.25">
      <c r="A77" t="str">
        <f>'Tablo-7'!A$14</f>
        <v>Kütüphane Materyalinden Yararlanan</v>
      </c>
      <c r="B77" t="str">
        <f>'Tablo-7'!B$22</f>
        <v>Gezici Kütüphane</v>
      </c>
      <c r="C77" s="47" t="str">
        <f>'Tablo-7'!C$23</f>
        <v>Kitap Dışı Materyal</v>
      </c>
      <c r="D77" s="47" t="s">
        <v>134</v>
      </c>
      <c r="E77" t="s">
        <v>136</v>
      </c>
      <c r="F77" s="47">
        <f>'Tablo-7'!$G23</f>
        <v>0</v>
      </c>
      <c r="G77">
        <f t="shared" si="1"/>
        <v>0</v>
      </c>
    </row>
    <row r="78" spans="1:7" x14ac:dyDescent="0.25">
      <c r="A78" t="str">
        <f>'Tablo-7'!A$14</f>
        <v>Kütüphane Materyalinden Yararlanan</v>
      </c>
      <c r="B78" t="str">
        <f>'Tablo-7'!B$22</f>
        <v>Gezici Kütüphane</v>
      </c>
      <c r="C78" s="47" t="str">
        <f>'Tablo-7'!C$24</f>
        <v>Süreli Yayın</v>
      </c>
      <c r="D78" s="47" t="s">
        <v>133</v>
      </c>
      <c r="E78" t="s">
        <v>135</v>
      </c>
      <c r="F78" s="47">
        <f>'Tablo-7'!$D24</f>
        <v>0</v>
      </c>
      <c r="G78">
        <f t="shared" si="1"/>
        <v>0</v>
      </c>
    </row>
    <row r="79" spans="1:7" x14ac:dyDescent="0.25">
      <c r="A79" t="str">
        <f>'Tablo-7'!A$14</f>
        <v>Kütüphane Materyalinden Yararlanan</v>
      </c>
      <c r="B79" t="str">
        <f>'Tablo-7'!B$22</f>
        <v>Gezici Kütüphane</v>
      </c>
      <c r="C79" s="47" t="str">
        <f>'Tablo-7'!C$24</f>
        <v>Süreli Yayın</v>
      </c>
      <c r="D79" s="47" t="s">
        <v>133</v>
      </c>
      <c r="E79" t="s">
        <v>136</v>
      </c>
      <c r="F79" s="47">
        <f>'Tablo-7'!$E24</f>
        <v>0</v>
      </c>
      <c r="G79">
        <f t="shared" si="1"/>
        <v>0</v>
      </c>
    </row>
    <row r="80" spans="1:7" x14ac:dyDescent="0.25">
      <c r="A80" t="str">
        <f>'Tablo-7'!A$14</f>
        <v>Kütüphane Materyalinden Yararlanan</v>
      </c>
      <c r="B80" t="str">
        <f>'Tablo-7'!B$22</f>
        <v>Gezici Kütüphane</v>
      </c>
      <c r="C80" s="47" t="str">
        <f>'Tablo-7'!C$24</f>
        <v>Süreli Yayın</v>
      </c>
      <c r="D80" s="47" t="s">
        <v>134</v>
      </c>
      <c r="E80" t="s">
        <v>135</v>
      </c>
      <c r="F80" s="47">
        <f>'Tablo-7'!$F24</f>
        <v>0</v>
      </c>
      <c r="G80">
        <f t="shared" si="1"/>
        <v>0</v>
      </c>
    </row>
    <row r="81" spans="1:7" x14ac:dyDescent="0.25">
      <c r="A81" t="str">
        <f>'Tablo-7'!A$14</f>
        <v>Kütüphane Materyalinden Yararlanan</v>
      </c>
      <c r="B81" t="str">
        <f>'Tablo-7'!B$22</f>
        <v>Gezici Kütüphane</v>
      </c>
      <c r="C81" s="47" t="str">
        <f>'Tablo-7'!C$24</f>
        <v>Süreli Yayın</v>
      </c>
      <c r="D81" s="47" t="s">
        <v>134</v>
      </c>
      <c r="E81" t="s">
        <v>136</v>
      </c>
      <c r="F81" s="47">
        <f>'Tablo-7'!$G24</f>
        <v>0</v>
      </c>
      <c r="G81">
        <f t="shared" si="1"/>
        <v>0</v>
      </c>
    </row>
    <row r="82" spans="1:7" x14ac:dyDescent="0.25">
      <c r="A82" t="str">
        <f>'Tablo-7'!A$14</f>
        <v>Kütüphane Materyalinden Yararlanan</v>
      </c>
      <c r="B82" t="str">
        <f>'Tablo-7'!B$22</f>
        <v>Gezici Kütüphane</v>
      </c>
      <c r="C82" s="47" t="str">
        <f>'Tablo-7'!C$25</f>
        <v>Bilgisayar-İnternet</v>
      </c>
      <c r="D82" s="47" t="s">
        <v>133</v>
      </c>
      <c r="E82" t="s">
        <v>135</v>
      </c>
      <c r="F82" s="47">
        <f>'Tablo-7'!$D25</f>
        <v>0</v>
      </c>
      <c r="G82">
        <f t="shared" si="1"/>
        <v>0</v>
      </c>
    </row>
    <row r="83" spans="1:7" x14ac:dyDescent="0.25">
      <c r="A83" t="str">
        <f>'Tablo-7'!A$14</f>
        <v>Kütüphane Materyalinden Yararlanan</v>
      </c>
      <c r="B83" t="str">
        <f>'Tablo-7'!B$22</f>
        <v>Gezici Kütüphane</v>
      </c>
      <c r="C83" s="47" t="str">
        <f>'Tablo-7'!C$25</f>
        <v>Bilgisayar-İnternet</v>
      </c>
      <c r="D83" s="47" t="s">
        <v>133</v>
      </c>
      <c r="E83" t="s">
        <v>136</v>
      </c>
      <c r="F83" s="47">
        <f>'Tablo-7'!$E25</f>
        <v>0</v>
      </c>
      <c r="G83">
        <f t="shared" si="1"/>
        <v>0</v>
      </c>
    </row>
    <row r="84" spans="1:7" x14ac:dyDescent="0.25">
      <c r="A84" t="str">
        <f>'Tablo-7'!A$14</f>
        <v>Kütüphane Materyalinden Yararlanan</v>
      </c>
      <c r="B84" t="str">
        <f>'Tablo-7'!B$22</f>
        <v>Gezici Kütüphane</v>
      </c>
      <c r="C84" s="47" t="str">
        <f>'Tablo-7'!C$25</f>
        <v>Bilgisayar-İnternet</v>
      </c>
      <c r="D84" s="47" t="s">
        <v>134</v>
      </c>
      <c r="E84" t="s">
        <v>135</v>
      </c>
      <c r="F84" s="47">
        <f>'Tablo-7'!$F25</f>
        <v>0</v>
      </c>
      <c r="G84">
        <f t="shared" si="1"/>
        <v>0</v>
      </c>
    </row>
    <row r="85" spans="1:7" x14ac:dyDescent="0.25">
      <c r="A85" t="str">
        <f>'Tablo-7'!A$14</f>
        <v>Kütüphane Materyalinden Yararlanan</v>
      </c>
      <c r="B85" t="str">
        <f>'Tablo-7'!B$22</f>
        <v>Gezici Kütüphane</v>
      </c>
      <c r="C85" s="47" t="str">
        <f>'Tablo-7'!C$25</f>
        <v>Bilgisayar-İnternet</v>
      </c>
      <c r="D85" s="47" t="s">
        <v>134</v>
      </c>
      <c r="E85" t="s">
        <v>136</v>
      </c>
      <c r="F85" s="47">
        <f>'Tablo-7'!$G25</f>
        <v>0</v>
      </c>
      <c r="G85">
        <f t="shared" si="1"/>
        <v>0</v>
      </c>
    </row>
    <row r="86" spans="1:7" x14ac:dyDescent="0.25">
      <c r="A86" t="s">
        <v>214</v>
      </c>
      <c r="D86" s="47" t="s">
        <v>133</v>
      </c>
      <c r="E86" t="s">
        <v>135</v>
      </c>
      <c r="F86" s="47">
        <f>'Tablo-7'!$D26</f>
        <v>230</v>
      </c>
      <c r="G86">
        <f t="shared" si="1"/>
        <v>230</v>
      </c>
    </row>
    <row r="87" spans="1:7" x14ac:dyDescent="0.25">
      <c r="A87" t="s">
        <v>214</v>
      </c>
      <c r="D87" s="47" t="s">
        <v>133</v>
      </c>
      <c r="E87" t="s">
        <v>136</v>
      </c>
      <c r="F87" s="47">
        <f>'Tablo-7'!$E26</f>
        <v>650</v>
      </c>
      <c r="G87">
        <f t="shared" ref="G87:G93" si="2">F87*1</f>
        <v>650</v>
      </c>
    </row>
    <row r="88" spans="1:7" x14ac:dyDescent="0.25">
      <c r="A88" t="s">
        <v>214</v>
      </c>
      <c r="D88" s="47" t="s">
        <v>134</v>
      </c>
      <c r="E88" t="s">
        <v>135</v>
      </c>
      <c r="F88" s="47">
        <f>'Tablo-7'!$F26</f>
        <v>330</v>
      </c>
      <c r="G88">
        <f t="shared" si="2"/>
        <v>330</v>
      </c>
    </row>
    <row r="89" spans="1:7" x14ac:dyDescent="0.25">
      <c r="A89" t="s">
        <v>214</v>
      </c>
      <c r="D89" s="47" t="s">
        <v>134</v>
      </c>
      <c r="E89" t="s">
        <v>136</v>
      </c>
      <c r="F89" s="47">
        <f>'Tablo-7'!$G26</f>
        <v>270</v>
      </c>
      <c r="G89">
        <f t="shared" si="2"/>
        <v>270</v>
      </c>
    </row>
    <row r="90" spans="1:7" x14ac:dyDescent="0.25">
      <c r="A90" t="s">
        <v>215</v>
      </c>
      <c r="D90" s="47" t="s">
        <v>133</v>
      </c>
      <c r="E90" t="s">
        <v>135</v>
      </c>
      <c r="F90" s="47">
        <f>'Tablo-7'!$D27</f>
        <v>0</v>
      </c>
      <c r="G90">
        <f t="shared" si="2"/>
        <v>0</v>
      </c>
    </row>
    <row r="91" spans="1:7" x14ac:dyDescent="0.25">
      <c r="A91" t="s">
        <v>215</v>
      </c>
      <c r="D91" s="47" t="s">
        <v>133</v>
      </c>
      <c r="E91" t="s">
        <v>136</v>
      </c>
      <c r="F91" s="47">
        <f>'Tablo-7'!$E27</f>
        <v>0</v>
      </c>
      <c r="G91">
        <f t="shared" si="2"/>
        <v>0</v>
      </c>
    </row>
    <row r="92" spans="1:7" x14ac:dyDescent="0.25">
      <c r="A92" t="s">
        <v>215</v>
      </c>
      <c r="D92" s="47" t="s">
        <v>134</v>
      </c>
      <c r="E92" t="s">
        <v>135</v>
      </c>
      <c r="F92" s="47">
        <f>'Tablo-7'!$F27</f>
        <v>0</v>
      </c>
      <c r="G92">
        <f t="shared" si="2"/>
        <v>0</v>
      </c>
    </row>
    <row r="93" spans="1:7" x14ac:dyDescent="0.25">
      <c r="A93" t="s">
        <v>215</v>
      </c>
      <c r="D93" s="47" t="s">
        <v>134</v>
      </c>
      <c r="E93" t="s">
        <v>136</v>
      </c>
      <c r="F93" s="47">
        <f>'Tablo-7'!$G27</f>
        <v>0</v>
      </c>
      <c r="G93">
        <f t="shared" si="2"/>
        <v>0</v>
      </c>
    </row>
    <row r="94" spans="1:7" x14ac:dyDescent="0.25">
      <c r="A94" t="s">
        <v>216</v>
      </c>
      <c r="D94" s="47" t="s">
        <v>133</v>
      </c>
      <c r="E94" t="s">
        <v>135</v>
      </c>
      <c r="F94" s="47">
        <f>'Tablo-7'!$D28</f>
        <v>0</v>
      </c>
      <c r="G94">
        <f t="shared" ref="G94:G97" si="3">F94*1</f>
        <v>0</v>
      </c>
    </row>
    <row r="95" spans="1:7" x14ac:dyDescent="0.25">
      <c r="A95" t="s">
        <v>216</v>
      </c>
      <c r="D95" s="47" t="s">
        <v>133</v>
      </c>
      <c r="E95" t="s">
        <v>136</v>
      </c>
      <c r="F95" s="47">
        <f>'Tablo-7'!$E28</f>
        <v>0</v>
      </c>
      <c r="G95">
        <f t="shared" si="3"/>
        <v>0</v>
      </c>
    </row>
    <row r="96" spans="1:7" x14ac:dyDescent="0.25">
      <c r="A96" t="s">
        <v>216</v>
      </c>
      <c r="D96" s="47" t="s">
        <v>134</v>
      </c>
      <c r="E96" t="s">
        <v>135</v>
      </c>
      <c r="F96" s="47">
        <f>'Tablo-7'!$F28</f>
        <v>0</v>
      </c>
      <c r="G96">
        <f t="shared" si="3"/>
        <v>0</v>
      </c>
    </row>
    <row r="97" spans="1:7" x14ac:dyDescent="0.25">
      <c r="A97" t="s">
        <v>216</v>
      </c>
      <c r="D97" s="47" t="s">
        <v>134</v>
      </c>
      <c r="E97" t="s">
        <v>136</v>
      </c>
      <c r="F97" s="47">
        <f>'Tablo-7'!$G28</f>
        <v>0</v>
      </c>
      <c r="G97">
        <f t="shared" si="3"/>
        <v>0</v>
      </c>
    </row>
  </sheetData>
  <pageMargins left="0.7" right="0.7" top="0.75" bottom="0.75" header="0.3" footer="0.3"/>
  <pageSetup paperSize="9" orientation="portrait"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4" sqref="D4"/>
    </sheetView>
  </sheetViews>
  <sheetFormatPr defaultRowHeight="15" x14ac:dyDescent="0.25"/>
  <cols>
    <col min="1" max="1" width="31.28515625" customWidth="1"/>
    <col min="2" max="2" width="23.42578125" customWidth="1"/>
  </cols>
  <sheetData>
    <row r="1" spans="1:4" x14ac:dyDescent="0.25">
      <c r="A1" s="48" t="s">
        <v>217</v>
      </c>
      <c r="B1" s="48" t="s">
        <v>218</v>
      </c>
      <c r="C1" s="49" t="s">
        <v>197</v>
      </c>
      <c r="D1" s="48" t="s">
        <v>198</v>
      </c>
    </row>
    <row r="2" spans="1:4" x14ac:dyDescent="0.25">
      <c r="A2" t="str">
        <f>'Tablo-8'!A$3</f>
        <v>Kitap Sayısı</v>
      </c>
      <c r="B2" s="47"/>
      <c r="C2" s="47">
        <f>'Tablo-8'!C3</f>
        <v>0</v>
      </c>
      <c r="D2">
        <f>C2*1</f>
        <v>0</v>
      </c>
    </row>
    <row r="3" spans="1:4" x14ac:dyDescent="0.25">
      <c r="A3" t="str">
        <f>'Tablo-8'!A$4</f>
        <v>Kitap Dışı Materyal Sayısı</v>
      </c>
      <c r="B3" s="47"/>
      <c r="C3" s="47">
        <f>'Tablo-8'!C4</f>
        <v>0</v>
      </c>
      <c r="D3">
        <f t="shared" ref="D3:D8" si="0">C3*1</f>
        <v>0</v>
      </c>
    </row>
    <row r="4" spans="1:4" x14ac:dyDescent="0.25">
      <c r="A4" t="str">
        <f>'Tablo-8'!A$5</f>
        <v>Süreli Yayın Çeşit Sayısı</v>
      </c>
      <c r="B4" s="47"/>
      <c r="C4" s="47">
        <f>'Tablo-8'!C5</f>
        <v>0</v>
      </c>
      <c r="D4">
        <f t="shared" si="0"/>
        <v>0</v>
      </c>
    </row>
    <row r="5" spans="1:4" x14ac:dyDescent="0.25">
      <c r="A5" t="str">
        <f>'Tablo-8'!A$6</f>
        <v>Hizmet Götürülen Yer Sayısı</v>
      </c>
      <c r="B5" s="47" t="str">
        <f>'Tablo-8'!B6</f>
        <v>İlçe</v>
      </c>
      <c r="C5" s="47">
        <f>'Tablo-8'!C6</f>
        <v>0</v>
      </c>
      <c r="D5">
        <f t="shared" si="0"/>
        <v>0</v>
      </c>
    </row>
    <row r="6" spans="1:4" x14ac:dyDescent="0.25">
      <c r="A6" t="str">
        <f>'Tablo-8'!A$6</f>
        <v>Hizmet Götürülen Yer Sayısı</v>
      </c>
      <c r="B6" s="47" t="str">
        <f>'Tablo-8'!B7</f>
        <v>Kasaba/Köy</v>
      </c>
      <c r="C6" s="47">
        <f>'Tablo-8'!C7</f>
        <v>0</v>
      </c>
      <c r="D6">
        <f t="shared" si="0"/>
        <v>0</v>
      </c>
    </row>
    <row r="7" spans="1:4" x14ac:dyDescent="0.25">
      <c r="A7" t="str">
        <f>'Tablo-8'!A$6</f>
        <v>Hizmet Götürülen Yer Sayısı</v>
      </c>
      <c r="B7" s="47" t="str">
        <f>'Tablo-8'!B8</f>
        <v>Mahalle/Semt</v>
      </c>
      <c r="C7" s="47">
        <f>'Tablo-8'!C8</f>
        <v>0</v>
      </c>
      <c r="D7">
        <f t="shared" si="0"/>
        <v>0</v>
      </c>
    </row>
    <row r="8" spans="1:4" x14ac:dyDescent="0.25">
      <c r="A8" t="str">
        <f>'Tablo-8'!A$10</f>
        <v>Yıl İçinde Duraklara Gidiş Sayısı</v>
      </c>
      <c r="B8" s="47"/>
      <c r="C8" s="47">
        <f>'Tablo-8'!C10</f>
        <v>0</v>
      </c>
      <c r="D8">
        <f t="shared" si="0"/>
        <v>0</v>
      </c>
    </row>
  </sheetData>
  <pageMargins left="0.7" right="0.7" top="0.75" bottom="0.75" header="0.3" footer="0.3"/>
  <pageSetup paperSize="9" orientation="portrait"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4" sqref="A14:XFD15"/>
    </sheetView>
  </sheetViews>
  <sheetFormatPr defaultRowHeight="15" x14ac:dyDescent="0.25"/>
  <cols>
    <col min="1" max="1" width="33.140625" customWidth="1"/>
    <col min="2" max="2" width="23.42578125" customWidth="1"/>
    <col min="3" max="3" width="17.140625" customWidth="1"/>
  </cols>
  <sheetData>
    <row r="1" spans="1:6" x14ac:dyDescent="0.25">
      <c r="A1" s="48" t="s">
        <v>219</v>
      </c>
      <c r="B1" s="48" t="s">
        <v>220</v>
      </c>
      <c r="C1" s="48" t="s">
        <v>212</v>
      </c>
      <c r="D1" s="48" t="s">
        <v>213</v>
      </c>
      <c r="E1" s="49" t="s">
        <v>197</v>
      </c>
      <c r="F1" s="48" t="s">
        <v>198</v>
      </c>
    </row>
    <row r="2" spans="1:6" x14ac:dyDescent="0.25">
      <c r="A2" t="str">
        <f>'Tablo-9'!A$5</f>
        <v>Yerleşik</v>
      </c>
      <c r="B2" s="47" t="str">
        <f>'Tablo-9'!B$5</f>
        <v>Kütüphaneye Gelen Üye</v>
      </c>
      <c r="C2" s="47" t="s">
        <v>133</v>
      </c>
      <c r="D2" t="s">
        <v>135</v>
      </c>
      <c r="E2" s="47">
        <f>'Tablo-9'!C$5</f>
        <v>937</v>
      </c>
      <c r="F2">
        <f t="shared" ref="F2:F17" si="0">E2*1</f>
        <v>937</v>
      </c>
    </row>
    <row r="3" spans="1:6" x14ac:dyDescent="0.25">
      <c r="A3" t="str">
        <f>'Tablo-9'!A$5</f>
        <v>Yerleşik</v>
      </c>
      <c r="B3" s="47" t="str">
        <f>'Tablo-9'!B$5</f>
        <v>Kütüphaneye Gelen Üye</v>
      </c>
      <c r="C3" s="47" t="s">
        <v>133</v>
      </c>
      <c r="D3" t="s">
        <v>136</v>
      </c>
      <c r="E3" s="47">
        <f>'Tablo-9'!D$5</f>
        <v>979</v>
      </c>
      <c r="F3">
        <f t="shared" si="0"/>
        <v>979</v>
      </c>
    </row>
    <row r="4" spans="1:6" x14ac:dyDescent="0.25">
      <c r="A4" t="str">
        <f>'Tablo-9'!A$5</f>
        <v>Yerleşik</v>
      </c>
      <c r="B4" s="47" t="str">
        <f>'Tablo-9'!B$5</f>
        <v>Kütüphaneye Gelen Üye</v>
      </c>
      <c r="C4" s="47" t="s">
        <v>134</v>
      </c>
      <c r="D4" t="s">
        <v>135</v>
      </c>
      <c r="E4" s="47">
        <f>'Tablo-9'!E$5</f>
        <v>514</v>
      </c>
      <c r="F4">
        <f t="shared" si="0"/>
        <v>514</v>
      </c>
    </row>
    <row r="5" spans="1:6" x14ac:dyDescent="0.25">
      <c r="A5" t="str">
        <f>'Tablo-9'!A$5</f>
        <v>Yerleşik</v>
      </c>
      <c r="B5" s="47" t="str">
        <f>'Tablo-9'!B$5</f>
        <v>Kütüphaneye Gelen Üye</v>
      </c>
      <c r="C5" s="47" t="s">
        <v>134</v>
      </c>
      <c r="D5" t="s">
        <v>136</v>
      </c>
      <c r="E5" s="47">
        <f>'Tablo-9'!F$5</f>
        <v>478</v>
      </c>
      <c r="F5">
        <f t="shared" si="0"/>
        <v>478</v>
      </c>
    </row>
    <row r="6" spans="1:6" x14ac:dyDescent="0.25">
      <c r="A6" t="str">
        <f>'Tablo-9'!A$5</f>
        <v>Yerleşik</v>
      </c>
      <c r="B6" s="47" t="str">
        <f>'Tablo-9'!B$6</f>
        <v>Eve Bağımlı</v>
      </c>
      <c r="C6" s="47" t="s">
        <v>133</v>
      </c>
      <c r="D6" t="s">
        <v>135</v>
      </c>
      <c r="E6" s="47">
        <f>'Tablo-9'!C$6</f>
        <v>0</v>
      </c>
      <c r="F6">
        <f t="shared" si="0"/>
        <v>0</v>
      </c>
    </row>
    <row r="7" spans="1:6" x14ac:dyDescent="0.25">
      <c r="A7" t="str">
        <f>'Tablo-9'!A$5</f>
        <v>Yerleşik</v>
      </c>
      <c r="B7" s="47" t="str">
        <f>'Tablo-9'!B$6</f>
        <v>Eve Bağımlı</v>
      </c>
      <c r="C7" s="47" t="s">
        <v>133</v>
      </c>
      <c r="D7" t="s">
        <v>136</v>
      </c>
      <c r="E7" s="47">
        <f>'Tablo-9'!D$6</f>
        <v>0</v>
      </c>
      <c r="F7">
        <f t="shared" si="0"/>
        <v>0</v>
      </c>
    </row>
    <row r="8" spans="1:6" x14ac:dyDescent="0.25">
      <c r="A8" t="str">
        <f>'Tablo-9'!A$5</f>
        <v>Yerleşik</v>
      </c>
      <c r="B8" s="47" t="str">
        <f>'Tablo-9'!B$6</f>
        <v>Eve Bağımlı</v>
      </c>
      <c r="C8" s="47" t="s">
        <v>134</v>
      </c>
      <c r="D8" t="s">
        <v>135</v>
      </c>
      <c r="E8" s="47">
        <f>'Tablo-9'!E$6</f>
        <v>0</v>
      </c>
      <c r="F8">
        <f t="shared" si="0"/>
        <v>0</v>
      </c>
    </row>
    <row r="9" spans="1:6" x14ac:dyDescent="0.25">
      <c r="A9" t="str">
        <f>'Tablo-9'!A$5</f>
        <v>Yerleşik</v>
      </c>
      <c r="B9" s="47" t="str">
        <f>'Tablo-9'!B$6</f>
        <v>Eve Bağımlı</v>
      </c>
      <c r="C9" s="47" t="s">
        <v>134</v>
      </c>
      <c r="D9" t="s">
        <v>136</v>
      </c>
      <c r="E9" s="47">
        <f>'Tablo-9'!F$6</f>
        <v>0</v>
      </c>
      <c r="F9">
        <f t="shared" si="0"/>
        <v>0</v>
      </c>
    </row>
    <row r="10" spans="1:6" x14ac:dyDescent="0.25">
      <c r="A10" t="str">
        <f>'Tablo-9'!A$5</f>
        <v>Yerleşik</v>
      </c>
      <c r="B10" s="47" t="str">
        <f>'Tablo-9'!B$7</f>
        <v>Görme Engelli Bölümü</v>
      </c>
      <c r="C10" s="47" t="s">
        <v>133</v>
      </c>
      <c r="D10" t="s">
        <v>135</v>
      </c>
      <c r="E10" s="47">
        <f>'Tablo-9'!C$7</f>
        <v>0</v>
      </c>
      <c r="F10">
        <f t="shared" si="0"/>
        <v>0</v>
      </c>
    </row>
    <row r="11" spans="1:6" x14ac:dyDescent="0.25">
      <c r="A11" t="str">
        <f>'Tablo-9'!A$5</f>
        <v>Yerleşik</v>
      </c>
      <c r="B11" s="47" t="str">
        <f>'Tablo-9'!B$7</f>
        <v>Görme Engelli Bölümü</v>
      </c>
      <c r="C11" s="47" t="s">
        <v>133</v>
      </c>
      <c r="D11" t="s">
        <v>136</v>
      </c>
      <c r="E11" s="47">
        <f>'Tablo-9'!D$7</f>
        <v>0</v>
      </c>
      <c r="F11">
        <f t="shared" si="0"/>
        <v>0</v>
      </c>
    </row>
    <row r="12" spans="1:6" x14ac:dyDescent="0.25">
      <c r="A12" t="str">
        <f>'Tablo-9'!A$5</f>
        <v>Yerleşik</v>
      </c>
      <c r="B12" s="47" t="str">
        <f>'Tablo-9'!B$7</f>
        <v>Görme Engelli Bölümü</v>
      </c>
      <c r="C12" s="47" t="s">
        <v>134</v>
      </c>
      <c r="D12" t="s">
        <v>135</v>
      </c>
      <c r="E12" s="47">
        <f>'Tablo-9'!E$7</f>
        <v>0</v>
      </c>
      <c r="F12">
        <f t="shared" si="0"/>
        <v>0</v>
      </c>
    </row>
    <row r="13" spans="1:6" x14ac:dyDescent="0.25">
      <c r="A13" t="str">
        <f>'Tablo-9'!A$5</f>
        <v>Yerleşik</v>
      </c>
      <c r="B13" s="47" t="str">
        <f>'Tablo-9'!B$7</f>
        <v>Görme Engelli Bölümü</v>
      </c>
      <c r="C13" s="47" t="s">
        <v>134</v>
      </c>
      <c r="D13" t="s">
        <v>136</v>
      </c>
      <c r="E13" s="47">
        <f>'Tablo-9'!F$7</f>
        <v>0</v>
      </c>
      <c r="F13">
        <f t="shared" si="0"/>
        <v>0</v>
      </c>
    </row>
    <row r="14" spans="1:6" x14ac:dyDescent="0.25">
      <c r="A14" t="str">
        <f>'Tablo-9'!A$8</f>
        <v>Gezici Kütüphane</v>
      </c>
      <c r="C14" s="47" t="s">
        <v>133</v>
      </c>
      <c r="D14" t="s">
        <v>135</v>
      </c>
      <c r="E14" s="47">
        <f>'Tablo-9'!C$8</f>
        <v>0</v>
      </c>
      <c r="F14">
        <f t="shared" si="0"/>
        <v>0</v>
      </c>
    </row>
    <row r="15" spans="1:6" x14ac:dyDescent="0.25">
      <c r="A15" t="str">
        <f>'Tablo-9'!A$8</f>
        <v>Gezici Kütüphane</v>
      </c>
      <c r="C15" s="47" t="s">
        <v>133</v>
      </c>
      <c r="D15" t="s">
        <v>136</v>
      </c>
      <c r="E15" s="47">
        <f>'Tablo-9'!D$8</f>
        <v>0</v>
      </c>
      <c r="F15">
        <f t="shared" si="0"/>
        <v>0</v>
      </c>
    </row>
    <row r="16" spans="1:6" x14ac:dyDescent="0.25">
      <c r="A16" t="str">
        <f>'Tablo-9'!A$8</f>
        <v>Gezici Kütüphane</v>
      </c>
      <c r="C16" s="47" t="s">
        <v>134</v>
      </c>
      <c r="D16" t="s">
        <v>135</v>
      </c>
      <c r="E16" s="47">
        <f>'Tablo-9'!E$8</f>
        <v>0</v>
      </c>
      <c r="F16">
        <f t="shared" si="0"/>
        <v>0</v>
      </c>
    </row>
    <row r="17" spans="1:6" x14ac:dyDescent="0.25">
      <c r="A17" t="str">
        <f>'Tablo-9'!A$8</f>
        <v>Gezici Kütüphane</v>
      </c>
      <c r="C17" s="47" t="s">
        <v>134</v>
      </c>
      <c r="D17" t="s">
        <v>136</v>
      </c>
      <c r="E17" s="47">
        <f>'Tablo-9'!F$8</f>
        <v>0</v>
      </c>
      <c r="F17">
        <f t="shared" si="0"/>
        <v>0</v>
      </c>
    </row>
  </sheetData>
  <pageMargins left="0.7" right="0.7" top="0.75" bottom="0.75" header="0.3" footer="0.3"/>
  <pageSetup paperSize="9" orientation="portrait"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E33" sqref="E33"/>
    </sheetView>
  </sheetViews>
  <sheetFormatPr defaultRowHeight="15" x14ac:dyDescent="0.25"/>
  <cols>
    <col min="1" max="1" width="33.140625" customWidth="1"/>
    <col min="2" max="3" width="23.42578125" customWidth="1"/>
    <col min="4" max="4" width="17.140625" customWidth="1"/>
  </cols>
  <sheetData>
    <row r="1" spans="1:7" x14ac:dyDescent="0.25">
      <c r="A1" s="48" t="s">
        <v>219</v>
      </c>
      <c r="B1" s="48" t="s">
        <v>210</v>
      </c>
      <c r="C1" s="48" t="s">
        <v>221</v>
      </c>
      <c r="D1" s="48" t="s">
        <v>212</v>
      </c>
      <c r="E1" s="48" t="s">
        <v>213</v>
      </c>
      <c r="F1" s="49" t="s">
        <v>197</v>
      </c>
      <c r="G1" s="48" t="s">
        <v>198</v>
      </c>
    </row>
    <row r="2" spans="1:7" x14ac:dyDescent="0.25">
      <c r="A2" t="str">
        <f>'Tablo-10'!A$5</f>
        <v>Yerleşik</v>
      </c>
      <c r="B2" s="47" t="str">
        <f>'Tablo-10'!B$5</f>
        <v>Ödünç Verme Bölümünden</v>
      </c>
      <c r="C2" s="47" t="str">
        <f>'Tablo-10'!C$5</f>
        <v>Kitap</v>
      </c>
      <c r="D2" s="47" t="s">
        <v>133</v>
      </c>
      <c r="E2" t="s">
        <v>135</v>
      </c>
      <c r="F2" s="47">
        <f>'Tablo-10'!D5</f>
        <v>723</v>
      </c>
      <c r="G2">
        <f t="shared" ref="G2:G44" si="0">F2*1</f>
        <v>723</v>
      </c>
    </row>
    <row r="3" spans="1:7" x14ac:dyDescent="0.25">
      <c r="A3" t="str">
        <f>'Tablo-10'!A$5</f>
        <v>Yerleşik</v>
      </c>
      <c r="B3" s="47" t="str">
        <f>'Tablo-10'!B$5</f>
        <v>Ödünç Verme Bölümünden</v>
      </c>
      <c r="C3" s="47" t="str">
        <f>'Tablo-10'!C$5</f>
        <v>Kitap</v>
      </c>
      <c r="D3" s="47" t="s">
        <v>133</v>
      </c>
      <c r="E3" t="s">
        <v>136</v>
      </c>
      <c r="F3" s="47">
        <f>'Tablo-10'!E5</f>
        <v>1391</v>
      </c>
      <c r="G3">
        <f t="shared" si="0"/>
        <v>1391</v>
      </c>
    </row>
    <row r="4" spans="1:7" x14ac:dyDescent="0.25">
      <c r="A4" t="str">
        <f>'Tablo-10'!A$5</f>
        <v>Yerleşik</v>
      </c>
      <c r="B4" s="47" t="str">
        <f>'Tablo-10'!B$5</f>
        <v>Ödünç Verme Bölümünden</v>
      </c>
      <c r="C4" s="47" t="str">
        <f>'Tablo-10'!C$5</f>
        <v>Kitap</v>
      </c>
      <c r="D4" s="47" t="s">
        <v>134</v>
      </c>
      <c r="E4" t="s">
        <v>135</v>
      </c>
      <c r="F4" s="47">
        <f>'Tablo-10'!F5</f>
        <v>450</v>
      </c>
      <c r="G4">
        <f t="shared" si="0"/>
        <v>450</v>
      </c>
    </row>
    <row r="5" spans="1:7" x14ac:dyDescent="0.25">
      <c r="A5" t="str">
        <f>'Tablo-10'!A$5</f>
        <v>Yerleşik</v>
      </c>
      <c r="B5" s="47" t="str">
        <f>'Tablo-10'!B$5</f>
        <v>Ödünç Verme Bölümünden</v>
      </c>
      <c r="C5" s="47" t="str">
        <f>'Tablo-10'!C$5</f>
        <v>Kitap</v>
      </c>
      <c r="D5" s="47" t="s">
        <v>134</v>
      </c>
      <c r="E5" t="s">
        <v>136</v>
      </c>
      <c r="F5" s="47">
        <f>'Tablo-10'!G5</f>
        <v>350</v>
      </c>
      <c r="G5">
        <f t="shared" si="0"/>
        <v>350</v>
      </c>
    </row>
    <row r="6" spans="1:7" x14ac:dyDescent="0.25">
      <c r="A6" t="str">
        <f>'Tablo-10'!A$5</f>
        <v>Yerleşik</v>
      </c>
      <c r="B6" s="47" t="str">
        <f>'Tablo-10'!B$5</f>
        <v>Ödünç Verme Bölümünden</v>
      </c>
      <c r="C6" s="47" t="str">
        <f>'Tablo-10'!C$6</f>
        <v>Kitap Dışı Materyal</v>
      </c>
      <c r="D6" s="47" t="s">
        <v>133</v>
      </c>
      <c r="E6" t="s">
        <v>135</v>
      </c>
      <c r="F6" s="47">
        <f>'Tablo-10'!D6</f>
        <v>0</v>
      </c>
      <c r="G6">
        <f t="shared" si="0"/>
        <v>0</v>
      </c>
    </row>
    <row r="7" spans="1:7" x14ac:dyDescent="0.25">
      <c r="A7" t="str">
        <f>'Tablo-10'!A$5</f>
        <v>Yerleşik</v>
      </c>
      <c r="B7" s="47" t="str">
        <f>'Tablo-10'!B$5</f>
        <v>Ödünç Verme Bölümünden</v>
      </c>
      <c r="C7" s="47" t="str">
        <f>'Tablo-10'!C$6</f>
        <v>Kitap Dışı Materyal</v>
      </c>
      <c r="D7" s="47" t="s">
        <v>133</v>
      </c>
      <c r="E7" t="s">
        <v>136</v>
      </c>
      <c r="F7" s="47">
        <f>'Tablo-10'!E6</f>
        <v>0</v>
      </c>
      <c r="G7">
        <f t="shared" si="0"/>
        <v>0</v>
      </c>
    </row>
    <row r="8" spans="1:7" x14ac:dyDescent="0.25">
      <c r="A8" t="str">
        <f>'Tablo-10'!A$5</f>
        <v>Yerleşik</v>
      </c>
      <c r="B8" s="47" t="str">
        <f>'Tablo-10'!B$5</f>
        <v>Ödünç Verme Bölümünden</v>
      </c>
      <c r="C8" s="47" t="str">
        <f>'Tablo-10'!C$6</f>
        <v>Kitap Dışı Materyal</v>
      </c>
      <c r="D8" s="47" t="s">
        <v>134</v>
      </c>
      <c r="E8" t="s">
        <v>135</v>
      </c>
      <c r="F8" s="47">
        <f>'Tablo-10'!F6</f>
        <v>0</v>
      </c>
      <c r="G8">
        <f t="shared" si="0"/>
        <v>0</v>
      </c>
    </row>
    <row r="9" spans="1:7" x14ac:dyDescent="0.25">
      <c r="A9" t="str">
        <f>'Tablo-10'!A$5</f>
        <v>Yerleşik</v>
      </c>
      <c r="B9" s="47" t="str">
        <f>'Tablo-10'!B$5</f>
        <v>Ödünç Verme Bölümünden</v>
      </c>
      <c r="C9" s="47" t="str">
        <f>'Tablo-10'!C$6</f>
        <v>Kitap Dışı Materyal</v>
      </c>
      <c r="D9" s="47" t="s">
        <v>134</v>
      </c>
      <c r="E9" t="s">
        <v>136</v>
      </c>
      <c r="F9" s="47">
        <f>'Tablo-10'!G6</f>
        <v>0</v>
      </c>
      <c r="G9">
        <f t="shared" si="0"/>
        <v>0</v>
      </c>
    </row>
    <row r="10" spans="1:7" x14ac:dyDescent="0.25">
      <c r="A10" t="str">
        <f>'Tablo-10'!A$5</f>
        <v>Yerleşik</v>
      </c>
      <c r="B10" s="47" t="str">
        <f>'Tablo-10'!B$5</f>
        <v>Ödünç Verme Bölümünden</v>
      </c>
      <c r="C10" s="47" t="str">
        <f>'Tablo-10'!C$7</f>
        <v>Süreli Yayın</v>
      </c>
      <c r="D10" s="47" t="s">
        <v>133</v>
      </c>
      <c r="E10" t="s">
        <v>135</v>
      </c>
      <c r="F10" s="47">
        <f>'Tablo-10'!D7</f>
        <v>100</v>
      </c>
      <c r="G10">
        <f t="shared" si="0"/>
        <v>100</v>
      </c>
    </row>
    <row r="11" spans="1:7" x14ac:dyDescent="0.25">
      <c r="A11" t="str">
        <f>'Tablo-10'!A$5</f>
        <v>Yerleşik</v>
      </c>
      <c r="B11" s="47" t="str">
        <f>'Tablo-10'!B$5</f>
        <v>Ödünç Verme Bölümünden</v>
      </c>
      <c r="C11" s="47" t="str">
        <f>'Tablo-10'!C$7</f>
        <v>Süreli Yayın</v>
      </c>
      <c r="D11" s="47" t="s">
        <v>133</v>
      </c>
      <c r="E11" t="s">
        <v>136</v>
      </c>
      <c r="F11" s="47">
        <f>'Tablo-10'!E7</f>
        <v>120</v>
      </c>
      <c r="G11">
        <f t="shared" si="0"/>
        <v>120</v>
      </c>
    </row>
    <row r="12" spans="1:7" x14ac:dyDescent="0.25">
      <c r="A12" t="str">
        <f>'Tablo-10'!A$5</f>
        <v>Yerleşik</v>
      </c>
      <c r="B12" s="47" t="str">
        <f>'Tablo-10'!B$5</f>
        <v>Ödünç Verme Bölümünden</v>
      </c>
      <c r="C12" s="47" t="str">
        <f>'Tablo-10'!C$7</f>
        <v>Süreli Yayın</v>
      </c>
      <c r="D12" s="47" t="s">
        <v>134</v>
      </c>
      <c r="E12" t="s">
        <v>135</v>
      </c>
      <c r="F12" s="47">
        <f>'Tablo-10'!F7</f>
        <v>135</v>
      </c>
      <c r="G12">
        <f t="shared" si="0"/>
        <v>135</v>
      </c>
    </row>
    <row r="13" spans="1:7" x14ac:dyDescent="0.25">
      <c r="A13" t="str">
        <f>'Tablo-10'!A$5</f>
        <v>Yerleşik</v>
      </c>
      <c r="B13" s="47" t="str">
        <f>'Tablo-10'!B$5</f>
        <v>Ödünç Verme Bölümünden</v>
      </c>
      <c r="C13" s="47" t="str">
        <f>'Tablo-10'!C$7</f>
        <v>Süreli Yayın</v>
      </c>
      <c r="D13" s="47" t="s">
        <v>134</v>
      </c>
      <c r="E13" t="s">
        <v>136</v>
      </c>
      <c r="F13" s="47">
        <f>'Tablo-10'!G7</f>
        <v>145</v>
      </c>
      <c r="G13">
        <f t="shared" si="0"/>
        <v>145</v>
      </c>
    </row>
    <row r="14" spans="1:7" x14ac:dyDescent="0.25">
      <c r="A14" t="str">
        <f>'Tablo-10'!A$5</f>
        <v>Yerleşik</v>
      </c>
      <c r="B14" s="47" t="str">
        <f>'Tablo-10'!B$8</f>
        <v>Eve Bağımlı Üye</v>
      </c>
      <c r="C14" s="47" t="str">
        <f>'Tablo-10'!C$8</f>
        <v>Kitap</v>
      </c>
      <c r="D14" s="47" t="s">
        <v>133</v>
      </c>
      <c r="E14" t="s">
        <v>135</v>
      </c>
      <c r="F14" s="47">
        <f>'Tablo-10'!D8</f>
        <v>0</v>
      </c>
      <c r="G14">
        <f t="shared" si="0"/>
        <v>0</v>
      </c>
    </row>
    <row r="15" spans="1:7" x14ac:dyDescent="0.25">
      <c r="A15" t="str">
        <f>'Tablo-10'!A$5</f>
        <v>Yerleşik</v>
      </c>
      <c r="B15" s="47" t="str">
        <f>'Tablo-10'!B$8</f>
        <v>Eve Bağımlı Üye</v>
      </c>
      <c r="C15" s="47" t="str">
        <f>'Tablo-10'!C$8</f>
        <v>Kitap</v>
      </c>
      <c r="D15" s="47" t="s">
        <v>133</v>
      </c>
      <c r="E15" t="s">
        <v>136</v>
      </c>
      <c r="F15" s="47">
        <f>'Tablo-10'!E8</f>
        <v>0</v>
      </c>
      <c r="G15">
        <f t="shared" si="0"/>
        <v>0</v>
      </c>
    </row>
    <row r="16" spans="1:7" x14ac:dyDescent="0.25">
      <c r="A16" t="str">
        <f>'Tablo-10'!A$5</f>
        <v>Yerleşik</v>
      </c>
      <c r="B16" s="47" t="str">
        <f>'Tablo-10'!B$8</f>
        <v>Eve Bağımlı Üye</v>
      </c>
      <c r="C16" s="47" t="str">
        <f>'Tablo-10'!C$8</f>
        <v>Kitap</v>
      </c>
      <c r="D16" s="47" t="s">
        <v>134</v>
      </c>
      <c r="E16" t="s">
        <v>135</v>
      </c>
      <c r="F16" s="47">
        <f>'Tablo-10'!F8</f>
        <v>0</v>
      </c>
      <c r="G16">
        <f t="shared" si="0"/>
        <v>0</v>
      </c>
    </row>
    <row r="17" spans="1:7" x14ac:dyDescent="0.25">
      <c r="A17" t="str">
        <f>'Tablo-10'!A$5</f>
        <v>Yerleşik</v>
      </c>
      <c r="B17" s="47" t="str">
        <f>'Tablo-10'!B$8</f>
        <v>Eve Bağımlı Üye</v>
      </c>
      <c r="C17" s="47" t="str">
        <f>'Tablo-10'!C$8</f>
        <v>Kitap</v>
      </c>
      <c r="D17" s="47" t="s">
        <v>134</v>
      </c>
      <c r="E17" t="s">
        <v>136</v>
      </c>
      <c r="F17" s="47">
        <f>'Tablo-10'!G8</f>
        <v>0</v>
      </c>
      <c r="G17">
        <f t="shared" si="0"/>
        <v>0</v>
      </c>
    </row>
    <row r="18" spans="1:7" x14ac:dyDescent="0.25">
      <c r="A18" t="str">
        <f>'Tablo-10'!A$5</f>
        <v>Yerleşik</v>
      </c>
      <c r="B18" s="47" t="str">
        <f>'Tablo-10'!B$8</f>
        <v>Eve Bağımlı Üye</v>
      </c>
      <c r="C18" s="47" t="str">
        <f>'Tablo-10'!C$9</f>
        <v>Kitap Dışı Materyal</v>
      </c>
      <c r="D18" s="47" t="s">
        <v>133</v>
      </c>
      <c r="E18" t="s">
        <v>135</v>
      </c>
      <c r="F18" s="47">
        <f>'Tablo-10'!D9</f>
        <v>0</v>
      </c>
      <c r="G18">
        <f t="shared" si="0"/>
        <v>0</v>
      </c>
    </row>
    <row r="19" spans="1:7" x14ac:dyDescent="0.25">
      <c r="A19" t="str">
        <f>'Tablo-10'!A$5</f>
        <v>Yerleşik</v>
      </c>
      <c r="B19" s="47" t="str">
        <f>'Tablo-10'!B$8</f>
        <v>Eve Bağımlı Üye</v>
      </c>
      <c r="C19" s="47" t="str">
        <f>'Tablo-10'!C$9</f>
        <v>Kitap Dışı Materyal</v>
      </c>
      <c r="D19" s="47" t="s">
        <v>133</v>
      </c>
      <c r="E19" t="s">
        <v>136</v>
      </c>
      <c r="F19" s="47">
        <f>'Tablo-10'!E9</f>
        <v>0</v>
      </c>
      <c r="G19">
        <f t="shared" si="0"/>
        <v>0</v>
      </c>
    </row>
    <row r="20" spans="1:7" x14ac:dyDescent="0.25">
      <c r="A20" t="str">
        <f>'Tablo-10'!A$5</f>
        <v>Yerleşik</v>
      </c>
      <c r="B20" s="47" t="str">
        <f>'Tablo-10'!B$8</f>
        <v>Eve Bağımlı Üye</v>
      </c>
      <c r="C20" s="47" t="str">
        <f>'Tablo-10'!C$9</f>
        <v>Kitap Dışı Materyal</v>
      </c>
      <c r="D20" s="47" t="s">
        <v>134</v>
      </c>
      <c r="E20" t="s">
        <v>135</v>
      </c>
      <c r="F20" s="47">
        <f>'Tablo-10'!F9</f>
        <v>0</v>
      </c>
      <c r="G20">
        <f t="shared" si="0"/>
        <v>0</v>
      </c>
    </row>
    <row r="21" spans="1:7" x14ac:dyDescent="0.25">
      <c r="A21" t="str">
        <f>'Tablo-10'!A$5</f>
        <v>Yerleşik</v>
      </c>
      <c r="B21" s="47" t="str">
        <f>'Tablo-10'!B$8</f>
        <v>Eve Bağımlı Üye</v>
      </c>
      <c r="C21" s="47" t="str">
        <f>'Tablo-10'!C$9</f>
        <v>Kitap Dışı Materyal</v>
      </c>
      <c r="D21" s="47" t="s">
        <v>134</v>
      </c>
      <c r="E21" t="s">
        <v>136</v>
      </c>
      <c r="F21" s="47">
        <f>'Tablo-10'!G9</f>
        <v>0</v>
      </c>
      <c r="G21">
        <f t="shared" si="0"/>
        <v>0</v>
      </c>
    </row>
    <row r="22" spans="1:7" x14ac:dyDescent="0.25">
      <c r="A22" t="str">
        <f>'Tablo-10'!A$5</f>
        <v>Yerleşik</v>
      </c>
      <c r="B22" s="47" t="str">
        <f>'Tablo-10'!B$8</f>
        <v>Eve Bağımlı Üye</v>
      </c>
      <c r="C22" s="47" t="str">
        <f>'Tablo-10'!C$10</f>
        <v>Süreli Yayın</v>
      </c>
      <c r="D22" s="47" t="s">
        <v>133</v>
      </c>
      <c r="E22" t="s">
        <v>135</v>
      </c>
      <c r="F22" s="47">
        <f>'Tablo-10'!D10</f>
        <v>0</v>
      </c>
      <c r="G22">
        <f t="shared" si="0"/>
        <v>0</v>
      </c>
    </row>
    <row r="23" spans="1:7" x14ac:dyDescent="0.25">
      <c r="A23" t="str">
        <f>'Tablo-10'!A$5</f>
        <v>Yerleşik</v>
      </c>
      <c r="B23" s="47" t="str">
        <f>'Tablo-10'!B$8</f>
        <v>Eve Bağımlı Üye</v>
      </c>
      <c r="C23" s="47" t="str">
        <f>'Tablo-10'!C$10</f>
        <v>Süreli Yayın</v>
      </c>
      <c r="D23" s="47" t="s">
        <v>133</v>
      </c>
      <c r="E23" t="s">
        <v>136</v>
      </c>
      <c r="F23" s="47">
        <f>'Tablo-10'!E10</f>
        <v>0</v>
      </c>
      <c r="G23">
        <f t="shared" si="0"/>
        <v>0</v>
      </c>
    </row>
    <row r="24" spans="1:7" x14ac:dyDescent="0.25">
      <c r="A24" t="str">
        <f>'Tablo-10'!A$5</f>
        <v>Yerleşik</v>
      </c>
      <c r="B24" s="47" t="str">
        <f>'Tablo-10'!B$8</f>
        <v>Eve Bağımlı Üye</v>
      </c>
      <c r="C24" s="47" t="str">
        <f>'Tablo-10'!C$10</f>
        <v>Süreli Yayın</v>
      </c>
      <c r="D24" s="47" t="s">
        <v>134</v>
      </c>
      <c r="E24" t="s">
        <v>135</v>
      </c>
      <c r="F24" s="47">
        <f>'Tablo-10'!F10</f>
        <v>0</v>
      </c>
      <c r="G24">
        <f t="shared" si="0"/>
        <v>0</v>
      </c>
    </row>
    <row r="25" spans="1:7" x14ac:dyDescent="0.25">
      <c r="A25" t="str">
        <f>'Tablo-10'!A$5</f>
        <v>Yerleşik</v>
      </c>
      <c r="B25" s="47" t="str">
        <f>'Tablo-10'!B$8</f>
        <v>Eve Bağımlı Üye</v>
      </c>
      <c r="C25" s="47" t="str">
        <f>'Tablo-10'!C$10</f>
        <v>Süreli Yayın</v>
      </c>
      <c r="D25" s="47" t="s">
        <v>134</v>
      </c>
      <c r="E25" t="s">
        <v>136</v>
      </c>
      <c r="F25" s="47">
        <f>'Tablo-10'!G10</f>
        <v>0</v>
      </c>
      <c r="G25">
        <f t="shared" si="0"/>
        <v>0</v>
      </c>
    </row>
    <row r="26" spans="1:7" x14ac:dyDescent="0.25">
      <c r="A26" t="str">
        <f>'Tablo-10'!A$5</f>
        <v>Yerleşik</v>
      </c>
      <c r="B26" s="47" t="str">
        <f>'Tablo-10'!B$11</f>
        <v>Görme Engelli Bölümünden</v>
      </c>
      <c r="C26" s="47" t="str">
        <f>'Tablo-10'!C$8</f>
        <v>Kitap</v>
      </c>
      <c r="D26" s="47" t="s">
        <v>133</v>
      </c>
      <c r="E26" t="s">
        <v>135</v>
      </c>
      <c r="F26" s="47">
        <f>'Tablo-10'!D11</f>
        <v>0</v>
      </c>
      <c r="G26">
        <f t="shared" si="0"/>
        <v>0</v>
      </c>
    </row>
    <row r="27" spans="1:7" x14ac:dyDescent="0.25">
      <c r="A27" t="str">
        <f>'Tablo-10'!A$5</f>
        <v>Yerleşik</v>
      </c>
      <c r="B27" s="47" t="str">
        <f>'Tablo-10'!B$11</f>
        <v>Görme Engelli Bölümünden</v>
      </c>
      <c r="C27" s="47" t="str">
        <f>'Tablo-10'!C$8</f>
        <v>Kitap</v>
      </c>
      <c r="D27" s="47" t="s">
        <v>133</v>
      </c>
      <c r="E27" t="s">
        <v>136</v>
      </c>
      <c r="F27" s="47">
        <f>'Tablo-10'!E11</f>
        <v>0</v>
      </c>
      <c r="G27">
        <f t="shared" si="0"/>
        <v>0</v>
      </c>
    </row>
    <row r="28" spans="1:7" x14ac:dyDescent="0.25">
      <c r="A28" t="str">
        <f>'Tablo-10'!A$5</f>
        <v>Yerleşik</v>
      </c>
      <c r="B28" s="47" t="str">
        <f>'Tablo-10'!B$11</f>
        <v>Görme Engelli Bölümünden</v>
      </c>
      <c r="C28" s="47" t="str">
        <f>'Tablo-10'!C$8</f>
        <v>Kitap</v>
      </c>
      <c r="D28" s="47" t="s">
        <v>134</v>
      </c>
      <c r="E28" t="s">
        <v>135</v>
      </c>
      <c r="F28" s="47">
        <f>'Tablo-10'!F11</f>
        <v>0</v>
      </c>
      <c r="G28">
        <f t="shared" si="0"/>
        <v>0</v>
      </c>
    </row>
    <row r="29" spans="1:7" x14ac:dyDescent="0.25">
      <c r="A29" t="str">
        <f>'Tablo-10'!A$5</f>
        <v>Yerleşik</v>
      </c>
      <c r="B29" s="47" t="str">
        <f>'Tablo-10'!B$11</f>
        <v>Görme Engelli Bölümünden</v>
      </c>
      <c r="C29" s="47" t="str">
        <f>'Tablo-10'!C$8</f>
        <v>Kitap</v>
      </c>
      <c r="D29" s="47" t="s">
        <v>134</v>
      </c>
      <c r="E29" t="s">
        <v>136</v>
      </c>
      <c r="F29" s="47">
        <f>'Tablo-10'!G11</f>
        <v>0</v>
      </c>
      <c r="G29">
        <f t="shared" si="0"/>
        <v>0</v>
      </c>
    </row>
    <row r="30" spans="1:7" x14ac:dyDescent="0.25">
      <c r="A30" t="str">
        <f>'Tablo-10'!A$5</f>
        <v>Yerleşik</v>
      </c>
      <c r="B30" s="47" t="str">
        <f>'Tablo-10'!B$11</f>
        <v>Görme Engelli Bölümünden</v>
      </c>
      <c r="C30" s="47" t="str">
        <f>'Tablo-10'!C$9</f>
        <v>Kitap Dışı Materyal</v>
      </c>
      <c r="D30" s="47" t="s">
        <v>133</v>
      </c>
      <c r="E30" t="s">
        <v>135</v>
      </c>
      <c r="F30" s="47">
        <f>'Tablo-10'!D12</f>
        <v>0</v>
      </c>
      <c r="G30">
        <f t="shared" si="0"/>
        <v>0</v>
      </c>
    </row>
    <row r="31" spans="1:7" x14ac:dyDescent="0.25">
      <c r="A31" t="str">
        <f>'Tablo-10'!A$5</f>
        <v>Yerleşik</v>
      </c>
      <c r="B31" s="47" t="str">
        <f>'Tablo-10'!B$11</f>
        <v>Görme Engelli Bölümünden</v>
      </c>
      <c r="C31" s="47" t="str">
        <f>'Tablo-10'!C$9</f>
        <v>Kitap Dışı Materyal</v>
      </c>
      <c r="D31" s="47" t="s">
        <v>133</v>
      </c>
      <c r="E31" t="s">
        <v>136</v>
      </c>
      <c r="F31" s="47">
        <f>'Tablo-10'!E12</f>
        <v>0</v>
      </c>
      <c r="G31">
        <f t="shared" si="0"/>
        <v>0</v>
      </c>
    </row>
    <row r="32" spans="1:7" x14ac:dyDescent="0.25">
      <c r="A32" t="str">
        <f>'Tablo-10'!A$5</f>
        <v>Yerleşik</v>
      </c>
      <c r="B32" s="47" t="str">
        <f>'Tablo-10'!B$11</f>
        <v>Görme Engelli Bölümünden</v>
      </c>
      <c r="C32" s="47" t="str">
        <f>'Tablo-10'!C$9</f>
        <v>Kitap Dışı Materyal</v>
      </c>
      <c r="D32" s="47" t="s">
        <v>134</v>
      </c>
      <c r="E32" t="s">
        <v>135</v>
      </c>
      <c r="F32" s="47">
        <f>'Tablo-10'!F12</f>
        <v>0</v>
      </c>
      <c r="G32">
        <f t="shared" si="0"/>
        <v>0</v>
      </c>
    </row>
    <row r="33" spans="1:7" x14ac:dyDescent="0.25">
      <c r="A33" t="str">
        <f>'Tablo-10'!A$5</f>
        <v>Yerleşik</v>
      </c>
      <c r="B33" s="47" t="str">
        <f>'Tablo-10'!B$11</f>
        <v>Görme Engelli Bölümünden</v>
      </c>
      <c r="C33" s="47" t="str">
        <f>'Tablo-10'!C$9</f>
        <v>Kitap Dışı Materyal</v>
      </c>
      <c r="D33" s="47" t="s">
        <v>134</v>
      </c>
      <c r="E33" t="s">
        <v>136</v>
      </c>
      <c r="F33" s="47">
        <f>'Tablo-10'!G12</f>
        <v>0</v>
      </c>
      <c r="G33">
        <f t="shared" si="0"/>
        <v>0</v>
      </c>
    </row>
    <row r="34" spans="1:7" x14ac:dyDescent="0.25">
      <c r="A34" t="str">
        <f>'Tablo-10'!A$5</f>
        <v>Yerleşik</v>
      </c>
      <c r="B34" s="47" t="str">
        <f>'Tablo-10'!B$11</f>
        <v>Görme Engelli Bölümünden</v>
      </c>
      <c r="C34" s="47" t="str">
        <f>'Tablo-10'!C$10</f>
        <v>Süreli Yayın</v>
      </c>
      <c r="D34" s="47" t="s">
        <v>133</v>
      </c>
      <c r="E34" t="s">
        <v>135</v>
      </c>
      <c r="F34" s="47">
        <f>'Tablo-10'!D13</f>
        <v>0</v>
      </c>
      <c r="G34">
        <f t="shared" si="0"/>
        <v>0</v>
      </c>
    </row>
    <row r="35" spans="1:7" x14ac:dyDescent="0.25">
      <c r="A35" t="str">
        <f>'Tablo-10'!A$5</f>
        <v>Yerleşik</v>
      </c>
      <c r="B35" s="47" t="str">
        <f>'Tablo-10'!B$11</f>
        <v>Görme Engelli Bölümünden</v>
      </c>
      <c r="C35" s="47" t="str">
        <f>'Tablo-10'!C$10</f>
        <v>Süreli Yayın</v>
      </c>
      <c r="D35" s="47" t="s">
        <v>133</v>
      </c>
      <c r="E35" t="s">
        <v>136</v>
      </c>
      <c r="F35" s="47">
        <f>'Tablo-10'!E13</f>
        <v>0</v>
      </c>
      <c r="G35">
        <f t="shared" si="0"/>
        <v>0</v>
      </c>
    </row>
    <row r="36" spans="1:7" x14ac:dyDescent="0.25">
      <c r="A36" t="str">
        <f>'Tablo-10'!A$5</f>
        <v>Yerleşik</v>
      </c>
      <c r="B36" s="47" t="str">
        <f>'Tablo-10'!B$11</f>
        <v>Görme Engelli Bölümünden</v>
      </c>
      <c r="C36" s="47" t="str">
        <f>'Tablo-10'!C$10</f>
        <v>Süreli Yayın</v>
      </c>
      <c r="D36" s="47" t="s">
        <v>134</v>
      </c>
      <c r="E36" t="s">
        <v>135</v>
      </c>
      <c r="F36" s="47">
        <f>'Tablo-10'!F13</f>
        <v>0</v>
      </c>
      <c r="G36">
        <f t="shared" si="0"/>
        <v>0</v>
      </c>
    </row>
    <row r="37" spans="1:7" x14ac:dyDescent="0.25">
      <c r="A37" t="str">
        <f>'Tablo-10'!A$5</f>
        <v>Yerleşik</v>
      </c>
      <c r="B37" s="47" t="str">
        <f>'Tablo-10'!B$11</f>
        <v>Görme Engelli Bölümünden</v>
      </c>
      <c r="C37" s="47" t="str">
        <f>'Tablo-10'!C$10</f>
        <v>Süreli Yayın</v>
      </c>
      <c r="D37" s="47" t="s">
        <v>134</v>
      </c>
      <c r="E37" t="s">
        <v>136</v>
      </c>
      <c r="F37" s="47">
        <f>'Tablo-10'!G13</f>
        <v>0</v>
      </c>
      <c r="G37">
        <f t="shared" si="0"/>
        <v>0</v>
      </c>
    </row>
    <row r="38" spans="1:7" x14ac:dyDescent="0.25">
      <c r="A38" t="str">
        <f>'Tablo-10'!A$15</f>
        <v>Gezici Kütüphane</v>
      </c>
      <c r="B38" s="47"/>
      <c r="C38" s="47" t="str">
        <f>'Tablo-10'!C$15</f>
        <v>Kitap</v>
      </c>
      <c r="D38" s="47" t="s">
        <v>133</v>
      </c>
      <c r="E38" t="s">
        <v>135</v>
      </c>
      <c r="F38" s="47">
        <f>'Tablo-10'!D15</f>
        <v>0</v>
      </c>
      <c r="G38">
        <f t="shared" si="0"/>
        <v>0</v>
      </c>
    </row>
    <row r="39" spans="1:7" x14ac:dyDescent="0.25">
      <c r="A39" t="str">
        <f>'Tablo-10'!A$15</f>
        <v>Gezici Kütüphane</v>
      </c>
      <c r="C39" s="47" t="str">
        <f>'Tablo-10'!C$15</f>
        <v>Kitap</v>
      </c>
      <c r="D39" s="47" t="s">
        <v>133</v>
      </c>
      <c r="E39" t="s">
        <v>136</v>
      </c>
      <c r="F39" s="47">
        <f>'Tablo-10'!E15</f>
        <v>0</v>
      </c>
      <c r="G39">
        <f t="shared" si="0"/>
        <v>0</v>
      </c>
    </row>
    <row r="40" spans="1:7" x14ac:dyDescent="0.25">
      <c r="A40" t="str">
        <f>'Tablo-10'!A$15</f>
        <v>Gezici Kütüphane</v>
      </c>
      <c r="B40" s="47"/>
      <c r="C40" s="47" t="str">
        <f>'Tablo-10'!C$15</f>
        <v>Kitap</v>
      </c>
      <c r="D40" s="47" t="s">
        <v>134</v>
      </c>
      <c r="E40" t="s">
        <v>135</v>
      </c>
      <c r="F40" s="47">
        <f>'Tablo-10'!F15</f>
        <v>0</v>
      </c>
      <c r="G40">
        <f t="shared" si="0"/>
        <v>0</v>
      </c>
    </row>
    <row r="41" spans="1:7" x14ac:dyDescent="0.25">
      <c r="A41" t="str">
        <f>'Tablo-10'!A$15</f>
        <v>Gezici Kütüphane</v>
      </c>
      <c r="C41" s="47" t="str">
        <f>'Tablo-10'!C$15</f>
        <v>Kitap</v>
      </c>
      <c r="D41" s="47" t="s">
        <v>134</v>
      </c>
      <c r="E41" t="s">
        <v>136</v>
      </c>
      <c r="F41" s="47">
        <f>'Tablo-10'!G15</f>
        <v>0</v>
      </c>
      <c r="G41">
        <f t="shared" si="0"/>
        <v>0</v>
      </c>
    </row>
    <row r="42" spans="1:7" x14ac:dyDescent="0.25">
      <c r="A42" t="str">
        <f>'Tablo-10'!A$15</f>
        <v>Gezici Kütüphane</v>
      </c>
      <c r="C42" s="47" t="str">
        <f>'Tablo-10'!C$16</f>
        <v>Kitap Dışı Materyal</v>
      </c>
      <c r="D42" s="47" t="s">
        <v>133</v>
      </c>
      <c r="E42" t="s">
        <v>135</v>
      </c>
      <c r="F42" s="47">
        <f>'Tablo-10'!D16</f>
        <v>0</v>
      </c>
      <c r="G42">
        <f t="shared" si="0"/>
        <v>0</v>
      </c>
    </row>
    <row r="43" spans="1:7" x14ac:dyDescent="0.25">
      <c r="A43" t="str">
        <f>'Tablo-10'!A$15</f>
        <v>Gezici Kütüphane</v>
      </c>
      <c r="C43" s="47" t="str">
        <f>'Tablo-10'!C$16</f>
        <v>Kitap Dışı Materyal</v>
      </c>
      <c r="D43" s="47" t="s">
        <v>133</v>
      </c>
      <c r="E43" t="s">
        <v>136</v>
      </c>
      <c r="F43" s="47">
        <f>'Tablo-10'!E16</f>
        <v>0</v>
      </c>
      <c r="G43">
        <f t="shared" si="0"/>
        <v>0</v>
      </c>
    </row>
    <row r="44" spans="1:7" x14ac:dyDescent="0.25">
      <c r="A44" t="str">
        <f>'Tablo-10'!A$15</f>
        <v>Gezici Kütüphane</v>
      </c>
      <c r="C44" s="47" t="str">
        <f>'Tablo-10'!C$16</f>
        <v>Kitap Dışı Materyal</v>
      </c>
      <c r="D44" s="47" t="s">
        <v>134</v>
      </c>
      <c r="E44" t="s">
        <v>135</v>
      </c>
      <c r="F44" s="47">
        <f>'Tablo-10'!F16</f>
        <v>0</v>
      </c>
      <c r="G44">
        <f t="shared" si="0"/>
        <v>0</v>
      </c>
    </row>
    <row r="45" spans="1:7" x14ac:dyDescent="0.25">
      <c r="A45" t="str">
        <f>'Tablo-10'!A$15</f>
        <v>Gezici Kütüphane</v>
      </c>
      <c r="C45" s="47" t="str">
        <f>'Tablo-10'!C$16</f>
        <v>Kitap Dışı Materyal</v>
      </c>
      <c r="D45" s="47" t="s">
        <v>134</v>
      </c>
      <c r="E45" t="s">
        <v>136</v>
      </c>
      <c r="F45" s="47">
        <f>'Tablo-10'!G16</f>
        <v>0</v>
      </c>
      <c r="G45">
        <f t="shared" ref="G45:G49" si="1">F45*1</f>
        <v>0</v>
      </c>
    </row>
    <row r="46" spans="1:7" x14ac:dyDescent="0.25">
      <c r="A46" t="str">
        <f>'Tablo-10'!A$15</f>
        <v>Gezici Kütüphane</v>
      </c>
      <c r="C46" s="47" t="str">
        <f>'Tablo-10'!C$17</f>
        <v>Süreli Yayın</v>
      </c>
      <c r="D46" s="47" t="s">
        <v>133</v>
      </c>
      <c r="E46" t="s">
        <v>135</v>
      </c>
      <c r="F46" s="47">
        <f>'Tablo-10'!D17</f>
        <v>0</v>
      </c>
      <c r="G46">
        <f t="shared" si="1"/>
        <v>0</v>
      </c>
    </row>
    <row r="47" spans="1:7" x14ac:dyDescent="0.25">
      <c r="A47" t="str">
        <f>'Tablo-10'!A$15</f>
        <v>Gezici Kütüphane</v>
      </c>
      <c r="C47" s="47" t="str">
        <f>'Tablo-10'!C$17</f>
        <v>Süreli Yayın</v>
      </c>
      <c r="D47" s="47" t="s">
        <v>133</v>
      </c>
      <c r="E47" t="s">
        <v>136</v>
      </c>
      <c r="F47" s="47">
        <f>'Tablo-10'!E17</f>
        <v>0</v>
      </c>
      <c r="G47">
        <f t="shared" si="1"/>
        <v>0</v>
      </c>
    </row>
    <row r="48" spans="1:7" x14ac:dyDescent="0.25">
      <c r="A48" t="str">
        <f>'Tablo-10'!A$15</f>
        <v>Gezici Kütüphane</v>
      </c>
      <c r="C48" s="47" t="str">
        <f>'Tablo-10'!C$17</f>
        <v>Süreli Yayın</v>
      </c>
      <c r="D48" s="47" t="s">
        <v>134</v>
      </c>
      <c r="E48" t="s">
        <v>135</v>
      </c>
      <c r="F48" s="47">
        <f>'Tablo-10'!F17</f>
        <v>0</v>
      </c>
      <c r="G48">
        <f t="shared" si="1"/>
        <v>0</v>
      </c>
    </row>
    <row r="49" spans="1:7" x14ac:dyDescent="0.25">
      <c r="A49" t="str">
        <f>'Tablo-10'!A$15</f>
        <v>Gezici Kütüphane</v>
      </c>
      <c r="C49" s="47" t="str">
        <f>'Tablo-10'!C$17</f>
        <v>Süreli Yayın</v>
      </c>
      <c r="D49" s="47" t="s">
        <v>134</v>
      </c>
      <c r="E49" t="s">
        <v>136</v>
      </c>
      <c r="F49" s="47">
        <f>'Tablo-10'!G17</f>
        <v>0</v>
      </c>
      <c r="G49">
        <f t="shared" si="1"/>
        <v>0</v>
      </c>
    </row>
  </sheetData>
  <pageMargins left="0.7" right="0.7" top="0.75" bottom="0.75" header="0.3" footer="0.3"/>
  <pageSetup paperSize="9" orientation="portrait"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7" sqref="A7"/>
    </sheetView>
  </sheetViews>
  <sheetFormatPr defaultRowHeight="15" x14ac:dyDescent="0.25"/>
  <cols>
    <col min="1" max="1" width="55.85546875" customWidth="1"/>
    <col min="2" max="2" width="19.5703125" customWidth="1"/>
  </cols>
  <sheetData>
    <row r="1" spans="1:4" x14ac:dyDescent="0.25">
      <c r="A1" s="48" t="s">
        <v>222</v>
      </c>
      <c r="B1" s="48" t="s">
        <v>223</v>
      </c>
      <c r="C1" s="49" t="s">
        <v>197</v>
      </c>
      <c r="D1" s="48" t="s">
        <v>198</v>
      </c>
    </row>
    <row r="2" spans="1:4" x14ac:dyDescent="0.25">
      <c r="A2" t="str">
        <f>'Tablo-11'!A$4</f>
        <v>Bakanlık Personeli</v>
      </c>
      <c r="B2" s="47" t="s">
        <v>224</v>
      </c>
      <c r="C2" s="47">
        <f>'Tablo-11'!$B4</f>
        <v>1</v>
      </c>
      <c r="D2">
        <f>C2*1</f>
        <v>1</v>
      </c>
    </row>
    <row r="3" spans="1:4" x14ac:dyDescent="0.25">
      <c r="A3" t="str">
        <f>'Tablo-11'!A$4</f>
        <v>Bakanlık Personeli</v>
      </c>
      <c r="B3" s="47" t="s">
        <v>174</v>
      </c>
      <c r="C3" s="47">
        <f>'Tablo-11'!$C4</f>
        <v>1</v>
      </c>
      <c r="D3">
        <f t="shared" ref="D3:D9" si="0">C3*1</f>
        <v>1</v>
      </c>
    </row>
    <row r="4" spans="1:4" x14ac:dyDescent="0.25">
      <c r="A4" t="str">
        <f>'Tablo-11'!A$5</f>
        <v>Bakanlık İçi Geçici Personel</v>
      </c>
      <c r="B4" s="47" t="s">
        <v>224</v>
      </c>
      <c r="C4" s="47">
        <f>'Tablo-11'!$B5</f>
        <v>0</v>
      </c>
      <c r="D4">
        <f t="shared" si="0"/>
        <v>0</v>
      </c>
    </row>
    <row r="5" spans="1:4" x14ac:dyDescent="0.25">
      <c r="A5" t="str">
        <f>'Tablo-11'!A$5</f>
        <v>Bakanlık İçi Geçici Personel</v>
      </c>
      <c r="B5" s="47" t="s">
        <v>174</v>
      </c>
      <c r="C5" s="47">
        <f>'Tablo-11'!$C5</f>
        <v>0</v>
      </c>
      <c r="D5">
        <f t="shared" si="0"/>
        <v>0</v>
      </c>
    </row>
    <row r="6" spans="1:4" x14ac:dyDescent="0.25">
      <c r="A6" t="str">
        <f>'Tablo-11'!A$6</f>
        <v>Bakanlık Dışı Geçici Personel</v>
      </c>
      <c r="B6" s="47" t="s">
        <v>224</v>
      </c>
      <c r="C6" s="47">
        <f>'Tablo-11'!$B6</f>
        <v>0</v>
      </c>
      <c r="D6">
        <f t="shared" si="0"/>
        <v>0</v>
      </c>
    </row>
    <row r="7" spans="1:4" x14ac:dyDescent="0.25">
      <c r="A7" t="str">
        <f>'Tablo-11'!A$6</f>
        <v>Bakanlık Dışı Geçici Personel</v>
      </c>
      <c r="B7" s="47" t="s">
        <v>174</v>
      </c>
      <c r="C7" s="47">
        <f>'Tablo-11'!$C6</f>
        <v>0</v>
      </c>
      <c r="D7">
        <f t="shared" si="0"/>
        <v>0</v>
      </c>
    </row>
    <row r="8" spans="1:4" x14ac:dyDescent="0.25">
      <c r="A8" t="str">
        <f>'Tablo-11'!A$7</f>
        <v>Gönüllü Personel</v>
      </c>
      <c r="B8" s="47" t="s">
        <v>224</v>
      </c>
      <c r="C8" s="47">
        <f>'Tablo-11'!$B7</f>
        <v>0</v>
      </c>
      <c r="D8">
        <f t="shared" si="0"/>
        <v>0</v>
      </c>
    </row>
    <row r="9" spans="1:4" x14ac:dyDescent="0.25">
      <c r="A9" t="str">
        <f>'Tablo-11'!A$7</f>
        <v>Gönüllü Personel</v>
      </c>
      <c r="B9" s="47" t="s">
        <v>174</v>
      </c>
      <c r="C9" s="47">
        <f>'Tablo-11'!$C7</f>
        <v>0</v>
      </c>
      <c r="D9">
        <f t="shared" si="0"/>
        <v>0</v>
      </c>
    </row>
  </sheetData>
  <pageMargins left="0.7" right="0.7" top="0.75" bottom="0.75" header="0.3" footer="0.3"/>
  <pageSetup paperSize="9" orientation="portrait"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A2" sqref="A2"/>
    </sheetView>
  </sheetViews>
  <sheetFormatPr defaultRowHeight="15" x14ac:dyDescent="0.25"/>
  <cols>
    <col min="1" max="1" width="36.140625" customWidth="1"/>
    <col min="2" max="2" width="25.85546875" bestFit="1" customWidth="1"/>
    <col min="3" max="3" width="17.7109375" bestFit="1" customWidth="1"/>
    <col min="4" max="4" width="13.5703125" bestFit="1" customWidth="1"/>
  </cols>
  <sheetData>
    <row r="1" spans="1:7" x14ac:dyDescent="0.25">
      <c r="A1" s="48" t="s">
        <v>209</v>
      </c>
      <c r="B1" s="48" t="s">
        <v>210</v>
      </c>
      <c r="C1" s="48" t="s">
        <v>211</v>
      </c>
      <c r="D1" s="48" t="s">
        <v>212</v>
      </c>
      <c r="E1" s="48" t="s">
        <v>213</v>
      </c>
      <c r="F1" s="49" t="s">
        <v>197</v>
      </c>
      <c r="G1" s="48" t="s">
        <v>198</v>
      </c>
    </row>
    <row r="2" spans="1:7" x14ac:dyDescent="0.25">
      <c r="A2" t="str">
        <f>'Tablo-12'!A$5</f>
        <v>Ödünç Materyal Alan</v>
      </c>
      <c r="B2" t="str">
        <f>'Tablo-12'!B$5</f>
        <v>Ödünç Verme Bölümünden</v>
      </c>
      <c r="C2" s="47" t="str">
        <f>'Tablo-12'!C$5</f>
        <v>Kitap</v>
      </c>
      <c r="D2" s="47" t="s">
        <v>133</v>
      </c>
      <c r="E2" t="s">
        <v>135</v>
      </c>
      <c r="F2" s="47">
        <f>'Tablo-12'!$D5</f>
        <v>45</v>
      </c>
      <c r="G2">
        <f t="shared" ref="G2:G53" si="0">F2*1</f>
        <v>45</v>
      </c>
    </row>
    <row r="3" spans="1:7" x14ac:dyDescent="0.25">
      <c r="A3" t="str">
        <f>'Tablo-12'!A$5</f>
        <v>Ödünç Materyal Alan</v>
      </c>
      <c r="B3" t="str">
        <f>'Tablo-12'!B$5</f>
        <v>Ödünç Verme Bölümünden</v>
      </c>
      <c r="C3" s="47" t="str">
        <f>'Tablo-12'!C$5</f>
        <v>Kitap</v>
      </c>
      <c r="D3" s="47" t="s">
        <v>133</v>
      </c>
      <c r="E3" t="s">
        <v>136</v>
      </c>
      <c r="F3" s="47">
        <f>'Tablo-12'!$E5</f>
        <v>50</v>
      </c>
      <c r="G3">
        <f t="shared" si="0"/>
        <v>50</v>
      </c>
    </row>
    <row r="4" spans="1:7" x14ac:dyDescent="0.25">
      <c r="A4" t="str">
        <f>'Tablo-12'!A$5</f>
        <v>Ödünç Materyal Alan</v>
      </c>
      <c r="B4" t="str">
        <f>'Tablo-12'!B$5</f>
        <v>Ödünç Verme Bölümünden</v>
      </c>
      <c r="C4" s="47" t="str">
        <f>'Tablo-12'!C$5</f>
        <v>Kitap</v>
      </c>
      <c r="D4" s="47" t="s">
        <v>134</v>
      </c>
      <c r="E4" t="s">
        <v>135</v>
      </c>
      <c r="F4" s="47">
        <f>'Tablo-12'!$F5</f>
        <v>36</v>
      </c>
      <c r="G4">
        <f t="shared" si="0"/>
        <v>36</v>
      </c>
    </row>
    <row r="5" spans="1:7" x14ac:dyDescent="0.25">
      <c r="A5" t="str">
        <f>'Tablo-12'!A$5</f>
        <v>Ödünç Materyal Alan</v>
      </c>
      <c r="B5" t="str">
        <f>'Tablo-12'!B$5</f>
        <v>Ödünç Verme Bölümünden</v>
      </c>
      <c r="C5" s="47" t="str">
        <f>'Tablo-12'!C$5</f>
        <v>Kitap</v>
      </c>
      <c r="D5" s="47" t="s">
        <v>134</v>
      </c>
      <c r="E5" t="s">
        <v>136</v>
      </c>
      <c r="F5" s="47">
        <f>'Tablo-12'!$G5</f>
        <v>32</v>
      </c>
      <c r="G5">
        <f t="shared" si="0"/>
        <v>32</v>
      </c>
    </row>
    <row r="6" spans="1:7" x14ac:dyDescent="0.25">
      <c r="A6" t="str">
        <f>'Tablo-12'!A$5</f>
        <v>Ödünç Materyal Alan</v>
      </c>
      <c r="B6" t="str">
        <f>'Tablo-12'!B$5</f>
        <v>Ödünç Verme Bölümünden</v>
      </c>
      <c r="C6" s="47" t="str">
        <f>'Tablo-12'!C$6</f>
        <v>Kitap Dışı Materyal</v>
      </c>
      <c r="D6" s="47" t="s">
        <v>133</v>
      </c>
      <c r="E6" t="s">
        <v>135</v>
      </c>
      <c r="F6" s="47">
        <f>'Tablo-12'!$D6</f>
        <v>0</v>
      </c>
      <c r="G6">
        <f t="shared" si="0"/>
        <v>0</v>
      </c>
    </row>
    <row r="7" spans="1:7" x14ac:dyDescent="0.25">
      <c r="A7" t="str">
        <f>'Tablo-12'!A$5</f>
        <v>Ödünç Materyal Alan</v>
      </c>
      <c r="B7" t="str">
        <f>'Tablo-12'!B$5</f>
        <v>Ödünç Verme Bölümünden</v>
      </c>
      <c r="C7" s="47" t="str">
        <f>'Tablo-12'!C$6</f>
        <v>Kitap Dışı Materyal</v>
      </c>
      <c r="D7" s="47" t="s">
        <v>133</v>
      </c>
      <c r="E7" t="s">
        <v>136</v>
      </c>
      <c r="F7" s="47">
        <f>'Tablo-12'!$E6</f>
        <v>0</v>
      </c>
      <c r="G7">
        <f t="shared" si="0"/>
        <v>0</v>
      </c>
    </row>
    <row r="8" spans="1:7" x14ac:dyDescent="0.25">
      <c r="A8" t="str">
        <f>'Tablo-12'!A$5</f>
        <v>Ödünç Materyal Alan</v>
      </c>
      <c r="B8" t="str">
        <f>'Tablo-12'!B$5</f>
        <v>Ödünç Verme Bölümünden</v>
      </c>
      <c r="C8" s="47" t="str">
        <f>'Tablo-12'!C$6</f>
        <v>Kitap Dışı Materyal</v>
      </c>
      <c r="D8" s="47" t="s">
        <v>134</v>
      </c>
      <c r="E8" t="s">
        <v>135</v>
      </c>
      <c r="F8" s="47">
        <f>'Tablo-12'!$F6</f>
        <v>0</v>
      </c>
      <c r="G8">
        <f t="shared" si="0"/>
        <v>0</v>
      </c>
    </row>
    <row r="9" spans="1:7" x14ac:dyDescent="0.25">
      <c r="A9" t="str">
        <f>'Tablo-12'!A$5</f>
        <v>Ödünç Materyal Alan</v>
      </c>
      <c r="B9" t="str">
        <f>'Tablo-12'!B$5</f>
        <v>Ödünç Verme Bölümünden</v>
      </c>
      <c r="C9" s="47" t="str">
        <f>'Tablo-12'!C$6</f>
        <v>Kitap Dışı Materyal</v>
      </c>
      <c r="D9" s="47" t="s">
        <v>134</v>
      </c>
      <c r="E9" t="s">
        <v>136</v>
      </c>
      <c r="F9" s="47">
        <f>'Tablo-12'!$G6</f>
        <v>0</v>
      </c>
      <c r="G9">
        <f t="shared" si="0"/>
        <v>0</v>
      </c>
    </row>
    <row r="10" spans="1:7" x14ac:dyDescent="0.25">
      <c r="A10" t="str">
        <f>'Tablo-12'!A$5</f>
        <v>Ödünç Materyal Alan</v>
      </c>
      <c r="B10" t="str">
        <f>'Tablo-12'!B$5</f>
        <v>Ödünç Verme Bölümünden</v>
      </c>
      <c r="C10" s="47" t="str">
        <f>'Tablo-12'!C$7</f>
        <v>Süreli Yayın</v>
      </c>
      <c r="D10" s="47" t="s">
        <v>133</v>
      </c>
      <c r="E10" t="s">
        <v>135</v>
      </c>
      <c r="F10" s="47">
        <f>'Tablo-12'!$D7</f>
        <v>20</v>
      </c>
      <c r="G10">
        <f t="shared" si="0"/>
        <v>20</v>
      </c>
    </row>
    <row r="11" spans="1:7" x14ac:dyDescent="0.25">
      <c r="A11" t="str">
        <f>'Tablo-12'!A$5</f>
        <v>Ödünç Materyal Alan</v>
      </c>
      <c r="B11" t="str">
        <f>'Tablo-12'!B$5</f>
        <v>Ödünç Verme Bölümünden</v>
      </c>
      <c r="C11" s="47" t="str">
        <f>'Tablo-12'!C$7</f>
        <v>Süreli Yayın</v>
      </c>
      <c r="D11" s="47" t="s">
        <v>133</v>
      </c>
      <c r="E11" t="s">
        <v>136</v>
      </c>
      <c r="F11" s="47">
        <f>'Tablo-12'!$E7</f>
        <v>18</v>
      </c>
      <c r="G11">
        <f t="shared" si="0"/>
        <v>18</v>
      </c>
    </row>
    <row r="12" spans="1:7" x14ac:dyDescent="0.25">
      <c r="A12" t="str">
        <f>'Tablo-12'!A$5</f>
        <v>Ödünç Materyal Alan</v>
      </c>
      <c r="B12" t="str">
        <f>'Tablo-12'!B$5</f>
        <v>Ödünç Verme Bölümünden</v>
      </c>
      <c r="C12" s="47" t="str">
        <f>'Tablo-12'!C$7</f>
        <v>Süreli Yayın</v>
      </c>
      <c r="D12" s="47" t="s">
        <v>134</v>
      </c>
      <c r="E12" t="s">
        <v>135</v>
      </c>
      <c r="F12" s="47">
        <f>'Tablo-12'!$F7</f>
        <v>26</v>
      </c>
      <c r="G12">
        <f t="shared" si="0"/>
        <v>26</v>
      </c>
    </row>
    <row r="13" spans="1:7" x14ac:dyDescent="0.25">
      <c r="A13" t="str">
        <f>'Tablo-12'!A$5</f>
        <v>Ödünç Materyal Alan</v>
      </c>
      <c r="B13" t="str">
        <f>'Tablo-12'!B$5</f>
        <v>Ödünç Verme Bölümünden</v>
      </c>
      <c r="C13" s="47" t="str">
        <f>'Tablo-12'!C$7</f>
        <v>Süreli Yayın</v>
      </c>
      <c r="D13" s="47" t="s">
        <v>134</v>
      </c>
      <c r="E13" t="s">
        <v>136</v>
      </c>
      <c r="F13" s="47">
        <f>'Tablo-12'!$G7</f>
        <v>35</v>
      </c>
      <c r="G13">
        <f t="shared" si="0"/>
        <v>35</v>
      </c>
    </row>
    <row r="14" spans="1:7" x14ac:dyDescent="0.25">
      <c r="A14" t="str">
        <f>'Tablo-12'!A$5</f>
        <v>Ödünç Materyal Alan</v>
      </c>
      <c r="B14" t="str">
        <f>'Tablo-12'!B$8</f>
        <v>Görme Engelli Bölümünden</v>
      </c>
      <c r="C14" s="47" t="str">
        <f>'Tablo-12'!C$8</f>
        <v>Kitap</v>
      </c>
      <c r="D14" s="47" t="s">
        <v>133</v>
      </c>
      <c r="E14" t="s">
        <v>135</v>
      </c>
      <c r="F14" s="47">
        <f>'Tablo-12'!$D8</f>
        <v>0</v>
      </c>
      <c r="G14">
        <f t="shared" si="0"/>
        <v>0</v>
      </c>
    </row>
    <row r="15" spans="1:7" x14ac:dyDescent="0.25">
      <c r="A15" t="str">
        <f>'Tablo-12'!A$5</f>
        <v>Ödünç Materyal Alan</v>
      </c>
      <c r="B15" t="str">
        <f>'Tablo-12'!B$8</f>
        <v>Görme Engelli Bölümünden</v>
      </c>
      <c r="C15" s="47" t="str">
        <f>'Tablo-12'!C$8</f>
        <v>Kitap</v>
      </c>
      <c r="D15" s="47" t="s">
        <v>133</v>
      </c>
      <c r="E15" t="s">
        <v>136</v>
      </c>
      <c r="F15" s="47">
        <f>'Tablo-12'!$E8</f>
        <v>0</v>
      </c>
      <c r="G15">
        <f t="shared" si="0"/>
        <v>0</v>
      </c>
    </row>
    <row r="16" spans="1:7" x14ac:dyDescent="0.25">
      <c r="A16" t="str">
        <f>'Tablo-12'!A$5</f>
        <v>Ödünç Materyal Alan</v>
      </c>
      <c r="B16" t="str">
        <f>'Tablo-12'!B$8</f>
        <v>Görme Engelli Bölümünden</v>
      </c>
      <c r="C16" s="47" t="str">
        <f>'Tablo-12'!C$8</f>
        <v>Kitap</v>
      </c>
      <c r="D16" s="47" t="s">
        <v>134</v>
      </c>
      <c r="E16" t="s">
        <v>135</v>
      </c>
      <c r="F16" s="47">
        <f>'Tablo-12'!$F8</f>
        <v>0</v>
      </c>
      <c r="G16">
        <f t="shared" si="0"/>
        <v>0</v>
      </c>
    </row>
    <row r="17" spans="1:7" x14ac:dyDescent="0.25">
      <c r="A17" t="str">
        <f>'Tablo-12'!A$5</f>
        <v>Ödünç Materyal Alan</v>
      </c>
      <c r="B17" t="str">
        <f>'Tablo-12'!B$8</f>
        <v>Görme Engelli Bölümünden</v>
      </c>
      <c r="C17" s="47" t="str">
        <f>'Tablo-12'!C$8</f>
        <v>Kitap</v>
      </c>
      <c r="D17" s="47" t="s">
        <v>134</v>
      </c>
      <c r="E17" t="s">
        <v>136</v>
      </c>
      <c r="F17" s="47">
        <f>'Tablo-12'!$G8</f>
        <v>0</v>
      </c>
      <c r="G17">
        <f t="shared" si="0"/>
        <v>0</v>
      </c>
    </row>
    <row r="18" spans="1:7" x14ac:dyDescent="0.25">
      <c r="A18" t="str">
        <f>'Tablo-12'!A$5</f>
        <v>Ödünç Materyal Alan</v>
      </c>
      <c r="B18" t="str">
        <f>'Tablo-12'!B$8</f>
        <v>Görme Engelli Bölümünden</v>
      </c>
      <c r="C18" s="47" t="str">
        <f>'Tablo-12'!C$9</f>
        <v>Kitap Dışı Materyal</v>
      </c>
      <c r="D18" s="47" t="s">
        <v>133</v>
      </c>
      <c r="E18" t="s">
        <v>135</v>
      </c>
      <c r="F18" s="47">
        <f>'Tablo-12'!$D9</f>
        <v>0</v>
      </c>
      <c r="G18">
        <f t="shared" si="0"/>
        <v>0</v>
      </c>
    </row>
    <row r="19" spans="1:7" x14ac:dyDescent="0.25">
      <c r="A19" t="str">
        <f>'Tablo-12'!A$5</f>
        <v>Ödünç Materyal Alan</v>
      </c>
      <c r="B19" t="str">
        <f>'Tablo-12'!B$8</f>
        <v>Görme Engelli Bölümünden</v>
      </c>
      <c r="C19" s="47" t="str">
        <f>'Tablo-12'!C$9</f>
        <v>Kitap Dışı Materyal</v>
      </c>
      <c r="D19" s="47" t="s">
        <v>133</v>
      </c>
      <c r="E19" t="s">
        <v>136</v>
      </c>
      <c r="F19" s="47">
        <f>'Tablo-12'!$E9</f>
        <v>0</v>
      </c>
      <c r="G19">
        <f t="shared" si="0"/>
        <v>0</v>
      </c>
    </row>
    <row r="20" spans="1:7" x14ac:dyDescent="0.25">
      <c r="A20" t="str">
        <f>'Tablo-12'!A$5</f>
        <v>Ödünç Materyal Alan</v>
      </c>
      <c r="B20" t="str">
        <f>'Tablo-12'!B$8</f>
        <v>Görme Engelli Bölümünden</v>
      </c>
      <c r="C20" s="47" t="str">
        <f>'Tablo-12'!C$9</f>
        <v>Kitap Dışı Materyal</v>
      </c>
      <c r="D20" s="47" t="s">
        <v>134</v>
      </c>
      <c r="E20" t="s">
        <v>135</v>
      </c>
      <c r="F20" s="47">
        <f>'Tablo-12'!$F9</f>
        <v>0</v>
      </c>
      <c r="G20">
        <f t="shared" si="0"/>
        <v>0</v>
      </c>
    </row>
    <row r="21" spans="1:7" x14ac:dyDescent="0.25">
      <c r="A21" t="str">
        <f>'Tablo-12'!A$5</f>
        <v>Ödünç Materyal Alan</v>
      </c>
      <c r="B21" t="str">
        <f>'Tablo-12'!B$8</f>
        <v>Görme Engelli Bölümünden</v>
      </c>
      <c r="C21" s="47" t="str">
        <f>'Tablo-12'!C$9</f>
        <v>Kitap Dışı Materyal</v>
      </c>
      <c r="D21" s="47" t="s">
        <v>134</v>
      </c>
      <c r="E21" t="s">
        <v>136</v>
      </c>
      <c r="F21" s="47">
        <f>'Tablo-12'!$G9</f>
        <v>0</v>
      </c>
      <c r="G21">
        <f t="shared" si="0"/>
        <v>0</v>
      </c>
    </row>
    <row r="22" spans="1:7" x14ac:dyDescent="0.25">
      <c r="A22" t="str">
        <f>'Tablo-12'!A$5</f>
        <v>Ödünç Materyal Alan</v>
      </c>
      <c r="B22" t="str">
        <f>'Tablo-12'!B$8</f>
        <v>Görme Engelli Bölümünden</v>
      </c>
      <c r="C22" s="47" t="str">
        <f>'Tablo-12'!C$10</f>
        <v>Süreli Yayın</v>
      </c>
      <c r="D22" s="47" t="s">
        <v>133</v>
      </c>
      <c r="E22" t="s">
        <v>135</v>
      </c>
      <c r="F22" s="47">
        <f>'Tablo-12'!$D10</f>
        <v>0</v>
      </c>
      <c r="G22">
        <f t="shared" si="0"/>
        <v>0</v>
      </c>
    </row>
    <row r="23" spans="1:7" x14ac:dyDescent="0.25">
      <c r="A23" t="str">
        <f>'Tablo-12'!A$5</f>
        <v>Ödünç Materyal Alan</v>
      </c>
      <c r="B23" t="str">
        <f>'Tablo-12'!B$8</f>
        <v>Görme Engelli Bölümünden</v>
      </c>
      <c r="C23" s="47" t="str">
        <f>'Tablo-12'!C$10</f>
        <v>Süreli Yayın</v>
      </c>
      <c r="D23" s="47" t="s">
        <v>133</v>
      </c>
      <c r="E23" t="s">
        <v>136</v>
      </c>
      <c r="F23" s="47">
        <f>'Tablo-12'!$E10</f>
        <v>0</v>
      </c>
      <c r="G23">
        <f t="shared" si="0"/>
        <v>0</v>
      </c>
    </row>
    <row r="24" spans="1:7" x14ac:dyDescent="0.25">
      <c r="A24" t="str">
        <f>'Tablo-12'!A$5</f>
        <v>Ödünç Materyal Alan</v>
      </c>
      <c r="B24" t="str">
        <f>'Tablo-12'!B$8</f>
        <v>Görme Engelli Bölümünden</v>
      </c>
      <c r="C24" s="47" t="str">
        <f>'Tablo-12'!C$10</f>
        <v>Süreli Yayın</v>
      </c>
      <c r="D24" s="47" t="s">
        <v>134</v>
      </c>
      <c r="E24" t="s">
        <v>135</v>
      </c>
      <c r="F24" s="47">
        <f>'Tablo-12'!$F10</f>
        <v>0</v>
      </c>
      <c r="G24">
        <f t="shared" si="0"/>
        <v>0</v>
      </c>
    </row>
    <row r="25" spans="1:7" x14ac:dyDescent="0.25">
      <c r="A25" t="str">
        <f>'Tablo-12'!A$5</f>
        <v>Ödünç Materyal Alan</v>
      </c>
      <c r="B25" t="str">
        <f>'Tablo-12'!B$8</f>
        <v>Görme Engelli Bölümünden</v>
      </c>
      <c r="C25" s="47" t="str">
        <f>'Tablo-12'!C$10</f>
        <v>Süreli Yayın</v>
      </c>
      <c r="D25" s="47" t="s">
        <v>134</v>
      </c>
      <c r="E25" t="s">
        <v>136</v>
      </c>
      <c r="F25" s="47">
        <f>'Tablo-12'!$G10</f>
        <v>0</v>
      </c>
      <c r="G25">
        <f t="shared" si="0"/>
        <v>0</v>
      </c>
    </row>
    <row r="26" spans="1:7" x14ac:dyDescent="0.25">
      <c r="A26" t="str">
        <f>'Tablo-12'!A$11</f>
        <v>Kütüphane Materyalinden Yararlanan</v>
      </c>
      <c r="B26" t="str">
        <f>'Tablo-12'!B$11</f>
        <v>Kütüphane İçinde</v>
      </c>
      <c r="C26" s="47" t="str">
        <f>'Tablo-12'!C$11</f>
        <v>Kitap</v>
      </c>
      <c r="D26" s="47" t="s">
        <v>133</v>
      </c>
      <c r="E26" t="s">
        <v>135</v>
      </c>
      <c r="F26" s="47">
        <f>'Tablo-12'!$D11</f>
        <v>52</v>
      </c>
      <c r="G26">
        <f t="shared" si="0"/>
        <v>52</v>
      </c>
    </row>
    <row r="27" spans="1:7" x14ac:dyDescent="0.25">
      <c r="A27" t="str">
        <f>'Tablo-12'!A$11</f>
        <v>Kütüphane Materyalinden Yararlanan</v>
      </c>
      <c r="B27" t="str">
        <f>'Tablo-12'!B$11</f>
        <v>Kütüphane İçinde</v>
      </c>
      <c r="C27" s="47" t="str">
        <f>'Tablo-12'!C$11</f>
        <v>Kitap</v>
      </c>
      <c r="D27" s="47" t="s">
        <v>133</v>
      </c>
      <c r="E27" t="s">
        <v>136</v>
      </c>
      <c r="F27" s="47">
        <f>'Tablo-12'!$E11</f>
        <v>65</v>
      </c>
      <c r="G27">
        <f t="shared" si="0"/>
        <v>65</v>
      </c>
    </row>
    <row r="28" spans="1:7" x14ac:dyDescent="0.25">
      <c r="A28" t="str">
        <f>'Tablo-12'!A$11</f>
        <v>Kütüphane Materyalinden Yararlanan</v>
      </c>
      <c r="B28" t="str">
        <f>'Tablo-12'!B$11</f>
        <v>Kütüphane İçinde</v>
      </c>
      <c r="C28" s="47" t="str">
        <f>'Tablo-12'!C$11</f>
        <v>Kitap</v>
      </c>
      <c r="D28" s="47" t="s">
        <v>134</v>
      </c>
      <c r="E28" t="s">
        <v>135</v>
      </c>
      <c r="F28" s="47">
        <f>'Tablo-12'!$F11</f>
        <v>84</v>
      </c>
      <c r="G28">
        <f t="shared" si="0"/>
        <v>84</v>
      </c>
    </row>
    <row r="29" spans="1:7" x14ac:dyDescent="0.25">
      <c r="A29" t="str">
        <f>'Tablo-12'!A$11</f>
        <v>Kütüphane Materyalinden Yararlanan</v>
      </c>
      <c r="B29" t="str">
        <f>'Tablo-12'!B$11</f>
        <v>Kütüphane İçinde</v>
      </c>
      <c r="C29" s="47" t="str">
        <f>'Tablo-12'!C$11</f>
        <v>Kitap</v>
      </c>
      <c r="D29" s="47" t="s">
        <v>134</v>
      </c>
      <c r="E29" t="s">
        <v>136</v>
      </c>
      <c r="F29" s="47">
        <f>'Tablo-12'!$G11</f>
        <v>70</v>
      </c>
      <c r="G29">
        <f t="shared" si="0"/>
        <v>70</v>
      </c>
    </row>
    <row r="30" spans="1:7" x14ac:dyDescent="0.25">
      <c r="A30" t="str">
        <f>'Tablo-12'!A$11</f>
        <v>Kütüphane Materyalinden Yararlanan</v>
      </c>
      <c r="B30" t="str">
        <f>'Tablo-12'!B$11</f>
        <v>Kütüphane İçinde</v>
      </c>
      <c r="C30" s="47" t="str">
        <f>'Tablo-12'!C$12</f>
        <v>Kitap Dışı Materyal</v>
      </c>
      <c r="D30" s="47" t="s">
        <v>133</v>
      </c>
      <c r="E30" t="s">
        <v>135</v>
      </c>
      <c r="F30" s="47">
        <f>'Tablo-12'!$D12</f>
        <v>0</v>
      </c>
      <c r="G30">
        <f t="shared" si="0"/>
        <v>0</v>
      </c>
    </row>
    <row r="31" spans="1:7" x14ac:dyDescent="0.25">
      <c r="A31" t="str">
        <f>'Tablo-12'!A$11</f>
        <v>Kütüphane Materyalinden Yararlanan</v>
      </c>
      <c r="B31" t="str">
        <f>'Tablo-12'!B$11</f>
        <v>Kütüphane İçinde</v>
      </c>
      <c r="C31" s="47" t="str">
        <f>'Tablo-12'!C$12</f>
        <v>Kitap Dışı Materyal</v>
      </c>
      <c r="D31" s="47" t="s">
        <v>133</v>
      </c>
      <c r="E31" t="s">
        <v>136</v>
      </c>
      <c r="F31" s="47">
        <f>'Tablo-12'!$E12</f>
        <v>0</v>
      </c>
      <c r="G31">
        <f t="shared" si="0"/>
        <v>0</v>
      </c>
    </row>
    <row r="32" spans="1:7" x14ac:dyDescent="0.25">
      <c r="A32" t="str">
        <f>'Tablo-12'!A$11</f>
        <v>Kütüphane Materyalinden Yararlanan</v>
      </c>
      <c r="B32" t="str">
        <f>'Tablo-12'!B$11</f>
        <v>Kütüphane İçinde</v>
      </c>
      <c r="C32" s="47" t="str">
        <f>'Tablo-12'!C$12</f>
        <v>Kitap Dışı Materyal</v>
      </c>
      <c r="D32" s="47" t="s">
        <v>134</v>
      </c>
      <c r="E32" t="s">
        <v>135</v>
      </c>
      <c r="F32" s="47">
        <f>'Tablo-12'!$F12</f>
        <v>0</v>
      </c>
      <c r="G32">
        <f t="shared" si="0"/>
        <v>0</v>
      </c>
    </row>
    <row r="33" spans="1:7" x14ac:dyDescent="0.25">
      <c r="A33" t="str">
        <f>'Tablo-12'!A$11</f>
        <v>Kütüphane Materyalinden Yararlanan</v>
      </c>
      <c r="B33" t="str">
        <f>'Tablo-12'!B$11</f>
        <v>Kütüphane İçinde</v>
      </c>
      <c r="C33" s="47" t="str">
        <f>'Tablo-12'!C$12</f>
        <v>Kitap Dışı Materyal</v>
      </c>
      <c r="D33" s="47" t="s">
        <v>134</v>
      </c>
      <c r="E33" t="s">
        <v>136</v>
      </c>
      <c r="F33" s="47">
        <f>'Tablo-12'!$G12</f>
        <v>0</v>
      </c>
      <c r="G33">
        <f t="shared" si="0"/>
        <v>0</v>
      </c>
    </row>
    <row r="34" spans="1:7" x14ac:dyDescent="0.25">
      <c r="A34" t="str">
        <f>'Tablo-12'!A$11</f>
        <v>Kütüphane Materyalinden Yararlanan</v>
      </c>
      <c r="B34" t="str">
        <f>'Tablo-12'!B$11</f>
        <v>Kütüphane İçinde</v>
      </c>
      <c r="C34" s="47" t="str">
        <f>'Tablo-12'!C$13</f>
        <v>Süreli Yayın</v>
      </c>
      <c r="D34" s="47" t="s">
        <v>133</v>
      </c>
      <c r="E34" t="s">
        <v>135</v>
      </c>
      <c r="F34" s="47">
        <f>'Tablo-12'!$D13</f>
        <v>25</v>
      </c>
      <c r="G34">
        <f t="shared" si="0"/>
        <v>25</v>
      </c>
    </row>
    <row r="35" spans="1:7" x14ac:dyDescent="0.25">
      <c r="A35" t="str">
        <f>'Tablo-12'!A$11</f>
        <v>Kütüphane Materyalinden Yararlanan</v>
      </c>
      <c r="B35" t="str">
        <f>'Tablo-12'!B$11</f>
        <v>Kütüphane İçinde</v>
      </c>
      <c r="C35" s="47" t="str">
        <f>'Tablo-12'!C$13</f>
        <v>Süreli Yayın</v>
      </c>
      <c r="D35" s="47" t="s">
        <v>133</v>
      </c>
      <c r="E35" t="s">
        <v>136</v>
      </c>
      <c r="F35" s="47">
        <f>'Tablo-12'!$E13</f>
        <v>20</v>
      </c>
      <c r="G35">
        <f t="shared" si="0"/>
        <v>20</v>
      </c>
    </row>
    <row r="36" spans="1:7" x14ac:dyDescent="0.25">
      <c r="A36" t="str">
        <f>'Tablo-12'!A$11</f>
        <v>Kütüphane Materyalinden Yararlanan</v>
      </c>
      <c r="B36" t="str">
        <f>'Tablo-12'!B$11</f>
        <v>Kütüphane İçinde</v>
      </c>
      <c r="C36" s="47" t="str">
        <f>'Tablo-12'!C$13</f>
        <v>Süreli Yayın</v>
      </c>
      <c r="D36" s="47" t="s">
        <v>134</v>
      </c>
      <c r="E36" t="s">
        <v>135</v>
      </c>
      <c r="F36" s="47">
        <f>'Tablo-12'!$F13</f>
        <v>22</v>
      </c>
      <c r="G36">
        <f t="shared" si="0"/>
        <v>22</v>
      </c>
    </row>
    <row r="37" spans="1:7" x14ac:dyDescent="0.25">
      <c r="A37" t="str">
        <f>'Tablo-12'!A$11</f>
        <v>Kütüphane Materyalinden Yararlanan</v>
      </c>
      <c r="B37" t="str">
        <f>'Tablo-12'!B$11</f>
        <v>Kütüphane İçinde</v>
      </c>
      <c r="C37" s="47" t="str">
        <f>'Tablo-12'!C$13</f>
        <v>Süreli Yayın</v>
      </c>
      <c r="D37" s="47" t="s">
        <v>134</v>
      </c>
      <c r="E37" t="s">
        <v>136</v>
      </c>
      <c r="F37" s="47">
        <f>'Tablo-12'!$G13</f>
        <v>18</v>
      </c>
      <c r="G37">
        <f t="shared" si="0"/>
        <v>18</v>
      </c>
    </row>
    <row r="38" spans="1:7" x14ac:dyDescent="0.25">
      <c r="A38" t="str">
        <f>'Tablo-12'!A$11</f>
        <v>Kütüphane Materyalinden Yararlanan</v>
      </c>
      <c r="B38" t="str">
        <f>'Tablo-12'!B$11</f>
        <v>Kütüphane İçinde</v>
      </c>
      <c r="C38" s="47" t="str">
        <f>'Tablo-12'!C$14</f>
        <v>Bilgisayar-İnternet</v>
      </c>
      <c r="D38" s="47" t="s">
        <v>133</v>
      </c>
      <c r="E38" t="s">
        <v>135</v>
      </c>
      <c r="F38" s="47">
        <f>'Tablo-12'!$D14</f>
        <v>80</v>
      </c>
      <c r="G38">
        <f t="shared" si="0"/>
        <v>80</v>
      </c>
    </row>
    <row r="39" spans="1:7" x14ac:dyDescent="0.25">
      <c r="A39" t="str">
        <f>'Tablo-12'!A$11</f>
        <v>Kütüphane Materyalinden Yararlanan</v>
      </c>
      <c r="B39" t="str">
        <f>'Tablo-12'!B$11</f>
        <v>Kütüphane İçinde</v>
      </c>
      <c r="C39" s="47" t="str">
        <f>'Tablo-12'!C$14</f>
        <v>Bilgisayar-İnternet</v>
      </c>
      <c r="D39" s="47" t="s">
        <v>133</v>
      </c>
      <c r="E39" t="s">
        <v>136</v>
      </c>
      <c r="F39" s="47">
        <f>'Tablo-12'!$E14</f>
        <v>90</v>
      </c>
      <c r="G39">
        <f t="shared" si="0"/>
        <v>90</v>
      </c>
    </row>
    <row r="40" spans="1:7" x14ac:dyDescent="0.25">
      <c r="A40" t="str">
        <f>'Tablo-12'!A$11</f>
        <v>Kütüphane Materyalinden Yararlanan</v>
      </c>
      <c r="B40" t="str">
        <f>'Tablo-12'!B$11</f>
        <v>Kütüphane İçinde</v>
      </c>
      <c r="C40" s="47" t="str">
        <f>'Tablo-12'!C$14</f>
        <v>Bilgisayar-İnternet</v>
      </c>
      <c r="D40" s="47" t="s">
        <v>134</v>
      </c>
      <c r="E40" t="s">
        <v>135</v>
      </c>
      <c r="F40" s="47">
        <f>'Tablo-12'!$F14</f>
        <v>60</v>
      </c>
      <c r="G40">
        <f t="shared" si="0"/>
        <v>60</v>
      </c>
    </row>
    <row r="41" spans="1:7" x14ac:dyDescent="0.25">
      <c r="A41" t="str">
        <f>'Tablo-12'!A$11</f>
        <v>Kütüphane Materyalinden Yararlanan</v>
      </c>
      <c r="B41" t="str">
        <f>'Tablo-12'!B$11</f>
        <v>Kütüphane İçinde</v>
      </c>
      <c r="C41" s="47" t="str">
        <f>'Tablo-12'!C$14</f>
        <v>Bilgisayar-İnternet</v>
      </c>
      <c r="D41" s="47" t="s">
        <v>134</v>
      </c>
      <c r="E41" t="s">
        <v>136</v>
      </c>
      <c r="F41" s="47">
        <f>'Tablo-12'!$G14</f>
        <v>50</v>
      </c>
      <c r="G41">
        <f t="shared" si="0"/>
        <v>50</v>
      </c>
    </row>
    <row r="42" spans="1:7" x14ac:dyDescent="0.25">
      <c r="A42" t="str">
        <f>'Tablo-12'!A$11</f>
        <v>Kütüphane Materyalinden Yararlanan</v>
      </c>
      <c r="B42" t="str">
        <f>'Tablo-12'!B$15</f>
        <v>Görme Engelli Bölümünden</v>
      </c>
      <c r="C42" s="47" t="str">
        <f>'Tablo-12'!C$15</f>
        <v>Kitap</v>
      </c>
      <c r="D42" s="47" t="s">
        <v>133</v>
      </c>
      <c r="E42" t="s">
        <v>135</v>
      </c>
      <c r="F42" s="47">
        <f>'Tablo-12'!$D15</f>
        <v>0</v>
      </c>
      <c r="G42">
        <f t="shared" si="0"/>
        <v>0</v>
      </c>
    </row>
    <row r="43" spans="1:7" x14ac:dyDescent="0.25">
      <c r="A43" t="str">
        <f>'Tablo-12'!A$11</f>
        <v>Kütüphane Materyalinden Yararlanan</v>
      </c>
      <c r="B43" t="str">
        <f>'Tablo-12'!B$15</f>
        <v>Görme Engelli Bölümünden</v>
      </c>
      <c r="C43" s="47" t="str">
        <f>'Tablo-12'!C$15</f>
        <v>Kitap</v>
      </c>
      <c r="D43" s="47" t="s">
        <v>133</v>
      </c>
      <c r="E43" t="s">
        <v>136</v>
      </c>
      <c r="F43" s="47">
        <f>'Tablo-12'!$E15</f>
        <v>0</v>
      </c>
      <c r="G43">
        <f t="shared" si="0"/>
        <v>0</v>
      </c>
    </row>
    <row r="44" spans="1:7" x14ac:dyDescent="0.25">
      <c r="A44" t="str">
        <f>'Tablo-12'!A$11</f>
        <v>Kütüphane Materyalinden Yararlanan</v>
      </c>
      <c r="B44" t="str">
        <f>'Tablo-12'!B$15</f>
        <v>Görme Engelli Bölümünden</v>
      </c>
      <c r="C44" s="47" t="str">
        <f>'Tablo-12'!C$15</f>
        <v>Kitap</v>
      </c>
      <c r="D44" s="47" t="s">
        <v>134</v>
      </c>
      <c r="E44" t="s">
        <v>135</v>
      </c>
      <c r="F44" s="47">
        <f>'Tablo-12'!$F15</f>
        <v>0</v>
      </c>
      <c r="G44">
        <f t="shared" si="0"/>
        <v>0</v>
      </c>
    </row>
    <row r="45" spans="1:7" x14ac:dyDescent="0.25">
      <c r="A45" t="str">
        <f>'Tablo-12'!A$11</f>
        <v>Kütüphane Materyalinden Yararlanan</v>
      </c>
      <c r="B45" t="str">
        <f>'Tablo-12'!B$15</f>
        <v>Görme Engelli Bölümünden</v>
      </c>
      <c r="C45" s="47" t="str">
        <f>'Tablo-12'!C$15</f>
        <v>Kitap</v>
      </c>
      <c r="D45" s="47" t="s">
        <v>134</v>
      </c>
      <c r="E45" t="s">
        <v>136</v>
      </c>
      <c r="F45" s="47">
        <f>'Tablo-12'!$G15</f>
        <v>0</v>
      </c>
      <c r="G45">
        <f t="shared" si="0"/>
        <v>0</v>
      </c>
    </row>
    <row r="46" spans="1:7" x14ac:dyDescent="0.25">
      <c r="A46" t="str">
        <f>'Tablo-12'!A$11</f>
        <v>Kütüphane Materyalinden Yararlanan</v>
      </c>
      <c r="B46" t="str">
        <f>'Tablo-12'!B$15</f>
        <v>Görme Engelli Bölümünden</v>
      </c>
      <c r="C46" s="47" t="str">
        <f>'Tablo-12'!C$16</f>
        <v>Kitap Dışı Materyal</v>
      </c>
      <c r="D46" s="47" t="s">
        <v>133</v>
      </c>
      <c r="E46" t="s">
        <v>135</v>
      </c>
      <c r="F46" s="47">
        <f>'Tablo-12'!$D16</f>
        <v>0</v>
      </c>
      <c r="G46">
        <f t="shared" si="0"/>
        <v>0</v>
      </c>
    </row>
    <row r="47" spans="1:7" x14ac:dyDescent="0.25">
      <c r="A47" t="str">
        <f>'Tablo-12'!A$11</f>
        <v>Kütüphane Materyalinden Yararlanan</v>
      </c>
      <c r="B47" t="str">
        <f>'Tablo-12'!B$15</f>
        <v>Görme Engelli Bölümünden</v>
      </c>
      <c r="C47" s="47" t="str">
        <f>'Tablo-12'!C$16</f>
        <v>Kitap Dışı Materyal</v>
      </c>
      <c r="D47" s="47" t="s">
        <v>133</v>
      </c>
      <c r="E47" t="s">
        <v>136</v>
      </c>
      <c r="F47" s="47">
        <f>'Tablo-12'!$E16</f>
        <v>0</v>
      </c>
      <c r="G47">
        <f t="shared" si="0"/>
        <v>0</v>
      </c>
    </row>
    <row r="48" spans="1:7" x14ac:dyDescent="0.25">
      <c r="A48" t="str">
        <f>'Tablo-12'!A$11</f>
        <v>Kütüphane Materyalinden Yararlanan</v>
      </c>
      <c r="B48" t="str">
        <f>'Tablo-12'!B$15</f>
        <v>Görme Engelli Bölümünden</v>
      </c>
      <c r="C48" s="47" t="str">
        <f>'Tablo-12'!C$16</f>
        <v>Kitap Dışı Materyal</v>
      </c>
      <c r="D48" s="47" t="s">
        <v>134</v>
      </c>
      <c r="E48" t="s">
        <v>135</v>
      </c>
      <c r="F48" s="47">
        <f>'Tablo-12'!$F16</f>
        <v>0</v>
      </c>
      <c r="G48">
        <f t="shared" si="0"/>
        <v>0</v>
      </c>
    </row>
    <row r="49" spans="1:7" x14ac:dyDescent="0.25">
      <c r="A49" t="str">
        <f>'Tablo-12'!A$11</f>
        <v>Kütüphane Materyalinden Yararlanan</v>
      </c>
      <c r="B49" t="str">
        <f>'Tablo-12'!B$15</f>
        <v>Görme Engelli Bölümünden</v>
      </c>
      <c r="C49" s="47" t="str">
        <f>'Tablo-12'!C$16</f>
        <v>Kitap Dışı Materyal</v>
      </c>
      <c r="D49" s="47" t="s">
        <v>134</v>
      </c>
      <c r="E49" t="s">
        <v>136</v>
      </c>
      <c r="F49" s="47">
        <f>'Tablo-12'!$G16</f>
        <v>0</v>
      </c>
      <c r="G49">
        <f t="shared" si="0"/>
        <v>0</v>
      </c>
    </row>
    <row r="50" spans="1:7" x14ac:dyDescent="0.25">
      <c r="A50" t="str">
        <f>'Tablo-12'!A$11</f>
        <v>Kütüphane Materyalinden Yararlanan</v>
      </c>
      <c r="B50" t="str">
        <f>'Tablo-12'!B$15</f>
        <v>Görme Engelli Bölümünden</v>
      </c>
      <c r="C50" s="47" t="str">
        <f>'Tablo-12'!C$17</f>
        <v>Süreli Yayın</v>
      </c>
      <c r="D50" s="47" t="s">
        <v>133</v>
      </c>
      <c r="E50" t="s">
        <v>135</v>
      </c>
      <c r="F50" s="47">
        <f>'Tablo-12'!$D17</f>
        <v>0</v>
      </c>
      <c r="G50">
        <f t="shared" si="0"/>
        <v>0</v>
      </c>
    </row>
    <row r="51" spans="1:7" x14ac:dyDescent="0.25">
      <c r="A51" t="str">
        <f>'Tablo-12'!A$11</f>
        <v>Kütüphane Materyalinden Yararlanan</v>
      </c>
      <c r="B51" t="str">
        <f>'Tablo-12'!B$15</f>
        <v>Görme Engelli Bölümünden</v>
      </c>
      <c r="C51" s="47" t="str">
        <f>'Tablo-12'!C$17</f>
        <v>Süreli Yayın</v>
      </c>
      <c r="D51" s="47" t="s">
        <v>133</v>
      </c>
      <c r="E51" t="s">
        <v>136</v>
      </c>
      <c r="F51" s="47">
        <f>'Tablo-12'!$E17</f>
        <v>0</v>
      </c>
      <c r="G51">
        <f t="shared" si="0"/>
        <v>0</v>
      </c>
    </row>
    <row r="52" spans="1:7" x14ac:dyDescent="0.25">
      <c r="A52" t="str">
        <f>'Tablo-12'!A$11</f>
        <v>Kütüphane Materyalinden Yararlanan</v>
      </c>
      <c r="B52" t="str">
        <f>'Tablo-12'!B$15</f>
        <v>Görme Engelli Bölümünden</v>
      </c>
      <c r="C52" s="47" t="str">
        <f>'Tablo-12'!C$17</f>
        <v>Süreli Yayın</v>
      </c>
      <c r="D52" s="47" t="s">
        <v>134</v>
      </c>
      <c r="E52" t="s">
        <v>135</v>
      </c>
      <c r="F52" s="47">
        <f>'Tablo-12'!$F17</f>
        <v>0</v>
      </c>
      <c r="G52">
        <f t="shared" si="0"/>
        <v>0</v>
      </c>
    </row>
    <row r="53" spans="1:7" x14ac:dyDescent="0.25">
      <c r="A53" t="str">
        <f>'Tablo-12'!A$11</f>
        <v>Kütüphane Materyalinden Yararlanan</v>
      </c>
      <c r="B53" t="str">
        <f>'Tablo-12'!B$15</f>
        <v>Görme Engelli Bölümünden</v>
      </c>
      <c r="C53" s="47" t="str">
        <f>'Tablo-12'!C$17</f>
        <v>Süreli Yayın</v>
      </c>
      <c r="D53" s="47" t="s">
        <v>134</v>
      </c>
      <c r="E53" t="s">
        <v>136</v>
      </c>
      <c r="F53" s="47">
        <f>'Tablo-12'!$G17</f>
        <v>0</v>
      </c>
      <c r="G53">
        <f t="shared" si="0"/>
        <v>0</v>
      </c>
    </row>
    <row r="54" spans="1:7" x14ac:dyDescent="0.25">
      <c r="A54" t="str">
        <f>'Tablo-12'!A$11</f>
        <v>Kütüphane Materyalinden Yararlanan</v>
      </c>
      <c r="B54" t="str">
        <f>'Tablo-12'!B$15</f>
        <v>Görme Engelli Bölümünden</v>
      </c>
      <c r="C54" s="47" t="str">
        <f>'Tablo-12'!C$18</f>
        <v>Bilgisayar-İnternet</v>
      </c>
      <c r="D54" s="47" t="s">
        <v>133</v>
      </c>
      <c r="E54" t="s">
        <v>135</v>
      </c>
      <c r="F54" s="47">
        <f>'Tablo-12'!$D18</f>
        <v>0</v>
      </c>
      <c r="G54">
        <f t="shared" ref="G54:G65" si="1">F54*1</f>
        <v>0</v>
      </c>
    </row>
    <row r="55" spans="1:7" x14ac:dyDescent="0.25">
      <c r="A55" t="str">
        <f>'Tablo-12'!A$11</f>
        <v>Kütüphane Materyalinden Yararlanan</v>
      </c>
      <c r="B55" t="str">
        <f>'Tablo-12'!B$15</f>
        <v>Görme Engelli Bölümünden</v>
      </c>
      <c r="C55" s="47" t="str">
        <f>'Tablo-12'!C$18</f>
        <v>Bilgisayar-İnternet</v>
      </c>
      <c r="D55" s="47" t="s">
        <v>133</v>
      </c>
      <c r="E55" t="s">
        <v>136</v>
      </c>
      <c r="F55" s="47">
        <f>'Tablo-12'!$E18</f>
        <v>0</v>
      </c>
      <c r="G55">
        <f t="shared" si="1"/>
        <v>0</v>
      </c>
    </row>
    <row r="56" spans="1:7" x14ac:dyDescent="0.25">
      <c r="A56" t="str">
        <f>'Tablo-12'!A$11</f>
        <v>Kütüphane Materyalinden Yararlanan</v>
      </c>
      <c r="B56" t="str">
        <f>'Tablo-12'!B$15</f>
        <v>Görme Engelli Bölümünden</v>
      </c>
      <c r="C56" s="47" t="str">
        <f>'Tablo-12'!C$18</f>
        <v>Bilgisayar-İnternet</v>
      </c>
      <c r="D56" s="47" t="s">
        <v>134</v>
      </c>
      <c r="E56" t="s">
        <v>135</v>
      </c>
      <c r="F56" s="47">
        <f>'Tablo-12'!$F18</f>
        <v>0</v>
      </c>
      <c r="G56">
        <f t="shared" si="1"/>
        <v>0</v>
      </c>
    </row>
    <row r="57" spans="1:7" x14ac:dyDescent="0.25">
      <c r="A57" t="str">
        <f>'Tablo-12'!A$11</f>
        <v>Kütüphane Materyalinden Yararlanan</v>
      </c>
      <c r="B57" t="str">
        <f>'Tablo-12'!B$15</f>
        <v>Görme Engelli Bölümünden</v>
      </c>
      <c r="C57" s="47" t="str">
        <f>'Tablo-12'!C$18</f>
        <v>Bilgisayar-İnternet</v>
      </c>
      <c r="D57" s="47" t="s">
        <v>134</v>
      </c>
      <c r="E57" t="s">
        <v>136</v>
      </c>
      <c r="F57" s="47">
        <f>'Tablo-12'!$G18</f>
        <v>0</v>
      </c>
      <c r="G57">
        <f t="shared" si="1"/>
        <v>0</v>
      </c>
    </row>
    <row r="58" spans="1:7" x14ac:dyDescent="0.25">
      <c r="A58" t="s">
        <v>214</v>
      </c>
      <c r="D58" s="47" t="s">
        <v>133</v>
      </c>
      <c r="E58" t="s">
        <v>135</v>
      </c>
      <c r="F58" s="47">
        <f>'Tablo-12'!$D19</f>
        <v>0</v>
      </c>
      <c r="G58">
        <f t="shared" si="1"/>
        <v>0</v>
      </c>
    </row>
    <row r="59" spans="1:7" x14ac:dyDescent="0.25">
      <c r="A59" t="s">
        <v>214</v>
      </c>
      <c r="D59" s="47" t="s">
        <v>133</v>
      </c>
      <c r="E59" t="s">
        <v>136</v>
      </c>
      <c r="F59" s="47">
        <f>'Tablo-12'!$E19</f>
        <v>0</v>
      </c>
      <c r="G59">
        <f t="shared" si="1"/>
        <v>0</v>
      </c>
    </row>
    <row r="60" spans="1:7" x14ac:dyDescent="0.25">
      <c r="A60" t="s">
        <v>214</v>
      </c>
      <c r="D60" s="47" t="s">
        <v>134</v>
      </c>
      <c r="E60" t="s">
        <v>135</v>
      </c>
      <c r="F60" s="47">
        <f>'Tablo-12'!$F19</f>
        <v>0</v>
      </c>
      <c r="G60">
        <f t="shared" si="1"/>
        <v>0</v>
      </c>
    </row>
    <row r="61" spans="1:7" x14ac:dyDescent="0.25">
      <c r="A61" t="s">
        <v>214</v>
      </c>
      <c r="D61" s="47" t="s">
        <v>134</v>
      </c>
      <c r="E61" t="s">
        <v>136</v>
      </c>
      <c r="F61" s="47">
        <f>'Tablo-12'!$G19</f>
        <v>0</v>
      </c>
      <c r="G61">
        <f t="shared" si="1"/>
        <v>0</v>
      </c>
    </row>
    <row r="62" spans="1:7" x14ac:dyDescent="0.25">
      <c r="A62" t="s">
        <v>216</v>
      </c>
      <c r="D62" s="47" t="s">
        <v>133</v>
      </c>
      <c r="E62" t="s">
        <v>135</v>
      </c>
      <c r="F62" s="47">
        <f>'Tablo-12'!$D20</f>
        <v>0</v>
      </c>
      <c r="G62">
        <f t="shared" si="1"/>
        <v>0</v>
      </c>
    </row>
    <row r="63" spans="1:7" x14ac:dyDescent="0.25">
      <c r="A63" t="s">
        <v>216</v>
      </c>
      <c r="D63" s="47" t="s">
        <v>133</v>
      </c>
      <c r="E63" t="s">
        <v>136</v>
      </c>
      <c r="F63" s="47">
        <f>'Tablo-12'!$E20</f>
        <v>0</v>
      </c>
      <c r="G63">
        <f t="shared" si="1"/>
        <v>0</v>
      </c>
    </row>
    <row r="64" spans="1:7" x14ac:dyDescent="0.25">
      <c r="A64" t="s">
        <v>216</v>
      </c>
      <c r="D64" s="47" t="s">
        <v>134</v>
      </c>
      <c r="E64" t="s">
        <v>135</v>
      </c>
      <c r="F64" s="47">
        <f>'Tablo-12'!$F20</f>
        <v>0</v>
      </c>
      <c r="G64">
        <f t="shared" si="1"/>
        <v>0</v>
      </c>
    </row>
    <row r="65" spans="1:7" x14ac:dyDescent="0.25">
      <c r="A65" t="s">
        <v>216</v>
      </c>
      <c r="D65" s="47" t="s">
        <v>134</v>
      </c>
      <c r="E65" t="s">
        <v>136</v>
      </c>
      <c r="F65" s="47">
        <f>'Tablo-12'!$G20</f>
        <v>0</v>
      </c>
      <c r="G65">
        <f t="shared" si="1"/>
        <v>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3" sqref="C3"/>
    </sheetView>
  </sheetViews>
  <sheetFormatPr defaultRowHeight="15" x14ac:dyDescent="0.25"/>
  <cols>
    <col min="1" max="1" width="44.140625" customWidth="1"/>
    <col min="2" max="2" width="10.85546875" customWidth="1"/>
  </cols>
  <sheetData>
    <row r="1" spans="1:3" x14ac:dyDescent="0.25">
      <c r="A1" s="48" t="s">
        <v>192</v>
      </c>
      <c r="B1" s="49" t="s">
        <v>197</v>
      </c>
      <c r="C1" s="48" t="s">
        <v>198</v>
      </c>
    </row>
    <row r="2" spans="1:3" x14ac:dyDescent="0.25">
      <c r="A2" t="str">
        <f>'Tablo-1'!A7</f>
        <v>000-Genel</v>
      </c>
      <c r="B2" s="47">
        <f>'Tablo-1'!N7</f>
        <v>118</v>
      </c>
      <c r="C2">
        <f>B2*1</f>
        <v>118</v>
      </c>
    </row>
    <row r="3" spans="1:3" x14ac:dyDescent="0.25">
      <c r="A3" t="str">
        <f>'Tablo-1'!A8</f>
        <v>100-Felsefe ve Psikoloji</v>
      </c>
      <c r="B3" s="47">
        <f>'Tablo-1'!N8</f>
        <v>929</v>
      </c>
      <c r="C3">
        <f t="shared" ref="C3:C11" si="0">B3*1</f>
        <v>929</v>
      </c>
    </row>
    <row r="4" spans="1:3" x14ac:dyDescent="0.25">
      <c r="A4" t="str">
        <f>'Tablo-1'!A9</f>
        <v>200-Din</v>
      </c>
      <c r="B4" s="47">
        <f>'Tablo-1'!N9</f>
        <v>1907</v>
      </c>
      <c r="C4">
        <f t="shared" si="0"/>
        <v>1907</v>
      </c>
    </row>
    <row r="5" spans="1:3" x14ac:dyDescent="0.25">
      <c r="A5" t="str">
        <f>'Tablo-1'!A10</f>
        <v>300-Toplum Bilimleri</v>
      </c>
      <c r="B5" s="47">
        <f>'Tablo-1'!N10</f>
        <v>3753</v>
      </c>
      <c r="C5">
        <f t="shared" si="0"/>
        <v>3753</v>
      </c>
    </row>
    <row r="6" spans="1:3" x14ac:dyDescent="0.25">
      <c r="A6" t="str">
        <f>'Tablo-1'!A11</f>
        <v>400-Dil ve Dilbilim</v>
      </c>
      <c r="B6" s="47">
        <f>'Tablo-1'!N11</f>
        <v>257</v>
      </c>
      <c r="C6">
        <f t="shared" si="0"/>
        <v>257</v>
      </c>
    </row>
    <row r="7" spans="1:3" x14ac:dyDescent="0.25">
      <c r="A7" t="str">
        <f>'Tablo-1'!A12</f>
        <v>500-Doğa Bilimleri ve Matematik</v>
      </c>
      <c r="B7" s="47">
        <f>'Tablo-1'!N12</f>
        <v>251</v>
      </c>
      <c r="C7">
        <f t="shared" si="0"/>
        <v>251</v>
      </c>
    </row>
    <row r="8" spans="1:3" x14ac:dyDescent="0.25">
      <c r="A8" t="str">
        <f>'Tablo-1'!A13</f>
        <v>600-Uygulamalı Bilimler ve Teknoloji</v>
      </c>
      <c r="B8" s="47">
        <f>'Tablo-1'!N13</f>
        <v>603</v>
      </c>
      <c r="C8">
        <f t="shared" si="0"/>
        <v>603</v>
      </c>
    </row>
    <row r="9" spans="1:3" x14ac:dyDescent="0.25">
      <c r="A9" t="str">
        <f>'Tablo-1'!A14</f>
        <v>700-Sanatlar</v>
      </c>
      <c r="B9" s="47">
        <f>'Tablo-1'!N14</f>
        <v>580</v>
      </c>
      <c r="C9">
        <f t="shared" si="0"/>
        <v>580</v>
      </c>
    </row>
    <row r="10" spans="1:3" x14ac:dyDescent="0.25">
      <c r="A10" t="str">
        <f>'Tablo-1'!A15</f>
        <v>800-Edebiyat ve Retorik</v>
      </c>
      <c r="B10" s="47">
        <f>'Tablo-1'!N15</f>
        <v>12257</v>
      </c>
      <c r="C10">
        <f t="shared" si="0"/>
        <v>12257</v>
      </c>
    </row>
    <row r="11" spans="1:3" x14ac:dyDescent="0.25">
      <c r="A11" t="str">
        <f>'Tablo-1'!A16</f>
        <v>900-Coğrafya, Tarih ve Yardımcı Disiplinler</v>
      </c>
      <c r="B11" s="47">
        <f>'Tablo-1'!N16</f>
        <v>1564</v>
      </c>
      <c r="C11">
        <f t="shared" si="0"/>
        <v>1564</v>
      </c>
    </row>
  </sheetData>
  <pageMargins left="0.7" right="0.7" top="0.75" bottom="0.75" header="0.3" footer="0.3"/>
  <pageSetup paperSize="9" orientation="portrait"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19" sqref="D19"/>
    </sheetView>
  </sheetViews>
  <sheetFormatPr defaultRowHeight="15" x14ac:dyDescent="0.25"/>
  <cols>
    <col min="1" max="1" width="19.7109375" customWidth="1"/>
    <col min="2" max="2" width="18" customWidth="1"/>
    <col min="3" max="3" width="10.85546875" customWidth="1"/>
  </cols>
  <sheetData>
    <row r="1" spans="1:4" x14ac:dyDescent="0.25">
      <c r="A1" s="48" t="s">
        <v>205</v>
      </c>
      <c r="B1" s="48" t="s">
        <v>206</v>
      </c>
      <c r="C1" s="49" t="s">
        <v>197</v>
      </c>
      <c r="D1" s="48" t="s">
        <v>198</v>
      </c>
    </row>
    <row r="2" spans="1:4" x14ac:dyDescent="0.25">
      <c r="A2" t="str">
        <f>'Tablo-6'!A4</f>
        <v>Afiş</v>
      </c>
      <c r="C2">
        <f>'Tablo-6'!F4</f>
        <v>0</v>
      </c>
      <c r="D2">
        <f>C2*1</f>
        <v>0</v>
      </c>
    </row>
    <row r="3" spans="1:4" x14ac:dyDescent="0.25">
      <c r="A3" t="str">
        <f>'Tablo-6'!A5</f>
        <v>Atlas</v>
      </c>
      <c r="C3">
        <f>'Tablo-6'!F5</f>
        <v>0</v>
      </c>
      <c r="D3">
        <f t="shared" ref="D3:D27" si="0">C3*1</f>
        <v>0</v>
      </c>
    </row>
    <row r="4" spans="1:4" x14ac:dyDescent="0.25">
      <c r="A4" t="str">
        <f>'Tablo-6'!A6</f>
        <v>Banknot</v>
      </c>
      <c r="C4">
        <f>'Tablo-6'!F6</f>
        <v>0</v>
      </c>
      <c r="D4">
        <f t="shared" si="0"/>
        <v>0</v>
      </c>
    </row>
    <row r="5" spans="1:4" x14ac:dyDescent="0.25">
      <c r="A5" t="str">
        <f>'Tablo-6'!A7</f>
        <v>Bozuk Para</v>
      </c>
      <c r="C5">
        <f>'Tablo-6'!F7</f>
        <v>0</v>
      </c>
      <c r="D5">
        <f t="shared" si="0"/>
        <v>0</v>
      </c>
    </row>
    <row r="6" spans="1:4" x14ac:dyDescent="0.25">
      <c r="A6" t="str">
        <f>'Tablo-6'!A8</f>
        <v>Harita</v>
      </c>
      <c r="C6">
        <f>'Tablo-6'!F8</f>
        <v>0</v>
      </c>
      <c r="D6">
        <f t="shared" si="0"/>
        <v>0</v>
      </c>
    </row>
    <row r="7" spans="1:4" x14ac:dyDescent="0.25">
      <c r="A7" t="str">
        <f>'Tablo-6'!A9</f>
        <v>Küre</v>
      </c>
      <c r="C7">
        <f>'Tablo-6'!F9</f>
        <v>0</v>
      </c>
      <c r="D7">
        <f t="shared" si="0"/>
        <v>0</v>
      </c>
    </row>
    <row r="8" spans="1:4" x14ac:dyDescent="0.25">
      <c r="A8" t="str">
        <f>'Tablo-6'!A10</f>
        <v>Mikrofilm</v>
      </c>
      <c r="C8">
        <f>'Tablo-6'!F10</f>
        <v>0</v>
      </c>
      <c r="D8">
        <f t="shared" si="0"/>
        <v>0</v>
      </c>
    </row>
    <row r="9" spans="1:4" x14ac:dyDescent="0.25">
      <c r="A9" t="str">
        <f>'Tablo-6'!A11</f>
        <v>Mikrofiş</v>
      </c>
      <c r="C9">
        <f>'Tablo-6'!F11</f>
        <v>0</v>
      </c>
      <c r="D9">
        <f t="shared" si="0"/>
        <v>0</v>
      </c>
    </row>
    <row r="10" spans="1:4" x14ac:dyDescent="0.25">
      <c r="A10" t="str">
        <f>'Tablo-6'!A12</f>
        <v>Nota</v>
      </c>
      <c r="C10">
        <f>'Tablo-6'!F12</f>
        <v>0</v>
      </c>
      <c r="D10">
        <f t="shared" si="0"/>
        <v>0</v>
      </c>
    </row>
    <row r="11" spans="1:4" x14ac:dyDescent="0.25">
      <c r="A11" t="str">
        <f>'Tablo-6'!A13</f>
        <v>Posta Kartı</v>
      </c>
      <c r="C11">
        <f>'Tablo-6'!F13</f>
        <v>0</v>
      </c>
      <c r="D11">
        <f t="shared" si="0"/>
        <v>0</v>
      </c>
    </row>
    <row r="12" spans="1:4" x14ac:dyDescent="0.25">
      <c r="A12" t="str">
        <f>'Tablo-6'!A14</f>
        <v>Pul</v>
      </c>
      <c r="C12">
        <f>'Tablo-6'!F14</f>
        <v>0</v>
      </c>
      <c r="D12">
        <f t="shared" si="0"/>
        <v>0</v>
      </c>
    </row>
    <row r="13" spans="1:4" x14ac:dyDescent="0.25">
      <c r="A13" t="str">
        <f>'Tablo-6'!A15</f>
        <v>Tablo</v>
      </c>
      <c r="C13">
        <f>'Tablo-6'!F15</f>
        <v>8</v>
      </c>
      <c r="D13">
        <f t="shared" si="0"/>
        <v>8</v>
      </c>
    </row>
    <row r="14" spans="1:4" x14ac:dyDescent="0.25">
      <c r="A14" t="str">
        <f>'Tablo-6'!A16</f>
        <v>Plak</v>
      </c>
      <c r="C14">
        <f>'Tablo-6'!F16</f>
        <v>0</v>
      </c>
      <c r="D14">
        <f t="shared" si="0"/>
        <v>0</v>
      </c>
    </row>
    <row r="15" spans="1:4" x14ac:dyDescent="0.25">
      <c r="A15" t="str">
        <f>'Tablo-6'!A17</f>
        <v>Ses Kaseti</v>
      </c>
      <c r="C15">
        <f>'Tablo-6'!F17</f>
        <v>0</v>
      </c>
      <c r="D15">
        <f t="shared" si="0"/>
        <v>0</v>
      </c>
    </row>
    <row r="16" spans="1:4" x14ac:dyDescent="0.25">
      <c r="A16" t="str">
        <f>'Tablo-6'!A19</f>
        <v>CD</v>
      </c>
      <c r="C16">
        <f>'Tablo-6'!F19</f>
        <v>2</v>
      </c>
      <c r="D16">
        <f t="shared" si="0"/>
        <v>2</v>
      </c>
    </row>
    <row r="17" spans="1:4" x14ac:dyDescent="0.25">
      <c r="A17" t="str">
        <f>'Tablo-6'!A20</f>
        <v>Disket</v>
      </c>
      <c r="C17">
        <f>'Tablo-6'!F20</f>
        <v>0</v>
      </c>
      <c r="D17">
        <f t="shared" si="0"/>
        <v>0</v>
      </c>
    </row>
    <row r="18" spans="1:4" x14ac:dyDescent="0.25">
      <c r="A18" t="str">
        <f>'Tablo-6'!A21</f>
        <v>DVD</v>
      </c>
      <c r="C18">
        <f>'Tablo-6'!F21</f>
        <v>0</v>
      </c>
      <c r="D18">
        <f t="shared" si="0"/>
        <v>0</v>
      </c>
    </row>
    <row r="19" spans="1:4" x14ac:dyDescent="0.25">
      <c r="A19" t="str">
        <f>'Tablo-6'!A22</f>
        <v>Film</v>
      </c>
      <c r="C19">
        <f>'Tablo-6'!F22</f>
        <v>0</v>
      </c>
      <c r="D19">
        <f t="shared" si="0"/>
        <v>0</v>
      </c>
    </row>
    <row r="20" spans="1:4" x14ac:dyDescent="0.25">
      <c r="A20" t="str">
        <f>'Tablo-6'!A23</f>
        <v>Video Kaset</v>
      </c>
      <c r="C20">
        <f>'Tablo-6'!F23</f>
        <v>0</v>
      </c>
      <c r="D20">
        <f t="shared" si="0"/>
        <v>0</v>
      </c>
    </row>
    <row r="21" spans="1:4" x14ac:dyDescent="0.25">
      <c r="A21" t="str">
        <f>'Tablo-6'!A24</f>
        <v>Braille Kitap</v>
      </c>
      <c r="C21">
        <f>'Tablo-6'!F24</f>
        <v>0</v>
      </c>
      <c r="D21">
        <f t="shared" si="0"/>
        <v>0</v>
      </c>
    </row>
    <row r="22" spans="1:4" x14ac:dyDescent="0.25">
      <c r="A22" t="str">
        <f>'Tablo-6'!A25</f>
        <v>Slayt</v>
      </c>
      <c r="C22">
        <f>'Tablo-6'!F25</f>
        <v>0</v>
      </c>
      <c r="D22">
        <f t="shared" si="0"/>
        <v>0</v>
      </c>
    </row>
    <row r="23" spans="1:4" x14ac:dyDescent="0.25">
      <c r="A23" t="str">
        <f>'Tablo-6'!A26</f>
        <v>Satranç</v>
      </c>
      <c r="C23">
        <f>'Tablo-6'!F26</f>
        <v>0</v>
      </c>
      <c r="D23">
        <f t="shared" si="0"/>
        <v>0</v>
      </c>
    </row>
    <row r="24" spans="1:4" x14ac:dyDescent="0.25">
      <c r="A24" t="str">
        <f>'Tablo-6'!A27</f>
        <v>Broşür</v>
      </c>
      <c r="C24">
        <f>'Tablo-6'!F27</f>
        <v>0</v>
      </c>
      <c r="D24">
        <f t="shared" si="0"/>
        <v>0</v>
      </c>
    </row>
    <row r="25" spans="1:4" x14ac:dyDescent="0.25">
      <c r="A25" t="str">
        <f>'Tablo-6'!A28</f>
        <v>e-Kitap</v>
      </c>
      <c r="C25">
        <f>'Tablo-6'!F28</f>
        <v>0</v>
      </c>
      <c r="D25">
        <f t="shared" si="0"/>
        <v>0</v>
      </c>
    </row>
    <row r="26" spans="1:4" x14ac:dyDescent="0.25">
      <c r="A26" t="str">
        <f>'Tablo-6'!A29</f>
        <v>Eğitim Kartları</v>
      </c>
      <c r="C26">
        <f>'Tablo-6'!F29</f>
        <v>0</v>
      </c>
      <c r="D26">
        <f t="shared" si="0"/>
        <v>0</v>
      </c>
    </row>
    <row r="27" spans="1:4" x14ac:dyDescent="0.25">
      <c r="A27" t="str">
        <f>'Tablo-6'!A30</f>
        <v>Eğitici Oyuncak</v>
      </c>
      <c r="C27">
        <f>'Tablo-6'!F30</f>
        <v>0</v>
      </c>
      <c r="D27">
        <f t="shared" si="0"/>
        <v>0</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opLeftCell="A7" zoomScaleNormal="100" zoomScaleSheetLayoutView="100" workbookViewId="0">
      <selection activeCell="A25" sqref="A25:C25"/>
    </sheetView>
  </sheetViews>
  <sheetFormatPr defaultRowHeight="15" x14ac:dyDescent="0.25"/>
  <cols>
    <col min="1" max="1" width="16.140625" style="2" customWidth="1"/>
    <col min="2" max="2" width="38.28515625" style="2" customWidth="1"/>
    <col min="3" max="3" width="20.42578125" style="2" customWidth="1"/>
    <col min="4" max="4" width="15.28515625" style="2" customWidth="1"/>
    <col min="5" max="5" width="45.7109375" style="2" customWidth="1"/>
    <col min="6" max="16384" width="9.140625" style="2"/>
  </cols>
  <sheetData>
    <row r="1" spans="1:5" ht="30" customHeight="1" x14ac:dyDescent="0.25">
      <c r="A1" s="83" t="str">
        <f>Sistem!B1</f>
        <v>Ladik Atatürk İlçe Halk Kütüphanesi</v>
      </c>
      <c r="B1" s="83"/>
      <c r="C1" s="83"/>
      <c r="D1" s="83"/>
    </row>
    <row r="2" spans="1:5" ht="15" customHeight="1" x14ac:dyDescent="0.25">
      <c r="A2" s="83" t="str">
        <f>"Tablo 2: Yazılışlarına ve Dillerine Göre Kitap Sayısı "&amp;Sistem!B27</f>
        <v>Tablo 2: Yazılışlarına ve Dillerine Göre Kitap Sayısı (2018 Yıl Sonu)</v>
      </c>
      <c r="B2" s="83"/>
      <c r="C2" s="83"/>
      <c r="D2" s="83"/>
    </row>
    <row r="3" spans="1:5" x14ac:dyDescent="0.25">
      <c r="A3" s="99" t="s">
        <v>65</v>
      </c>
      <c r="B3" s="102" t="s">
        <v>66</v>
      </c>
      <c r="C3" s="103"/>
      <c r="D3" s="24"/>
      <c r="E3" s="73" t="str">
        <f>"Bu tabloda geçerli dönem "&amp;Sistem!B27&amp;" itibariyle elinizdeki toplam kitap sayılarını ilgili alanlara giriniz."</f>
        <v>Bu tabloda geçerli dönem (2018 Yıl Sonu) itibariyle elinizdeki toplam kitap sayılarını ilgili alanlara giriniz.</v>
      </c>
    </row>
    <row r="4" spans="1:5" x14ac:dyDescent="0.25">
      <c r="A4" s="100"/>
      <c r="B4" s="102" t="s">
        <v>67</v>
      </c>
      <c r="C4" s="103"/>
      <c r="D4" s="24"/>
      <c r="E4" s="73"/>
    </row>
    <row r="5" spans="1:5" x14ac:dyDescent="0.25">
      <c r="A5" s="100"/>
      <c r="B5" s="102" t="s">
        <v>68</v>
      </c>
      <c r="C5" s="103"/>
      <c r="D5" s="24"/>
      <c r="E5" s="73"/>
    </row>
    <row r="6" spans="1:5" x14ac:dyDescent="0.25">
      <c r="A6" s="100"/>
      <c r="B6" s="102" t="s">
        <v>69</v>
      </c>
      <c r="C6" s="103"/>
      <c r="D6" s="24"/>
      <c r="E6" s="73"/>
    </row>
    <row r="7" spans="1:5" x14ac:dyDescent="0.25">
      <c r="A7" s="101"/>
      <c r="B7" s="104" t="s">
        <v>70</v>
      </c>
      <c r="C7" s="105"/>
      <c r="D7" s="21">
        <f>SUM(D3:D6)</f>
        <v>0</v>
      </c>
      <c r="E7" s="73"/>
    </row>
    <row r="8" spans="1:5" ht="15" customHeight="1" x14ac:dyDescent="0.25">
      <c r="A8" s="108" t="s">
        <v>71</v>
      </c>
      <c r="B8" s="106" t="s">
        <v>72</v>
      </c>
      <c r="C8" s="17" t="s">
        <v>66</v>
      </c>
      <c r="D8" s="24"/>
      <c r="E8" s="73"/>
    </row>
    <row r="9" spans="1:5" x14ac:dyDescent="0.25">
      <c r="A9" s="108"/>
      <c r="B9" s="107"/>
      <c r="C9" s="17" t="s">
        <v>67</v>
      </c>
      <c r="D9" s="24"/>
      <c r="E9" s="73"/>
    </row>
    <row r="10" spans="1:5" x14ac:dyDescent="0.25">
      <c r="A10" s="108"/>
      <c r="B10" s="107"/>
      <c r="C10" s="17" t="s">
        <v>68</v>
      </c>
      <c r="D10" s="24"/>
      <c r="E10" s="73"/>
    </row>
    <row r="11" spans="1:5" x14ac:dyDescent="0.25">
      <c r="A11" s="108"/>
      <c r="B11" s="107"/>
      <c r="C11" s="17" t="s">
        <v>69</v>
      </c>
      <c r="D11" s="24"/>
      <c r="E11" s="73"/>
    </row>
    <row r="12" spans="1:5" ht="15" customHeight="1" x14ac:dyDescent="0.25">
      <c r="A12" s="108"/>
      <c r="B12" s="26" t="s">
        <v>73</v>
      </c>
      <c r="C12" s="26" t="s">
        <v>66</v>
      </c>
      <c r="D12" s="24"/>
      <c r="E12" s="73"/>
    </row>
    <row r="13" spans="1:5" x14ac:dyDescent="0.25">
      <c r="A13" s="108"/>
      <c r="B13" s="114" t="s">
        <v>74</v>
      </c>
      <c r="C13" s="114"/>
      <c r="D13" s="24">
        <v>21728</v>
      </c>
      <c r="E13" s="73"/>
    </row>
    <row r="14" spans="1:5" ht="15" customHeight="1" x14ac:dyDescent="0.25">
      <c r="A14" s="108"/>
      <c r="B14" s="110" t="s">
        <v>75</v>
      </c>
      <c r="C14" s="17" t="s">
        <v>76</v>
      </c>
      <c r="D14" s="24">
        <v>6</v>
      </c>
      <c r="E14" s="73"/>
    </row>
    <row r="15" spans="1:5" x14ac:dyDescent="0.25">
      <c r="A15" s="108"/>
      <c r="B15" s="111"/>
      <c r="C15" s="17" t="s">
        <v>67</v>
      </c>
      <c r="D15" s="24">
        <v>8</v>
      </c>
      <c r="E15" s="73"/>
    </row>
    <row r="16" spans="1:5" x14ac:dyDescent="0.25">
      <c r="A16" s="108"/>
      <c r="B16" s="111"/>
      <c r="C16" s="17" t="s">
        <v>68</v>
      </c>
      <c r="D16" s="24">
        <v>2</v>
      </c>
      <c r="E16" s="73"/>
    </row>
    <row r="17" spans="1:5" x14ac:dyDescent="0.25">
      <c r="A17" s="108"/>
      <c r="B17" s="111"/>
      <c r="C17" s="17" t="s">
        <v>77</v>
      </c>
      <c r="D17" s="24">
        <v>7</v>
      </c>
      <c r="E17" s="73"/>
    </row>
    <row r="18" spans="1:5" x14ac:dyDescent="0.25">
      <c r="A18" s="108"/>
      <c r="B18" s="111"/>
      <c r="C18" s="17" t="s">
        <v>78</v>
      </c>
      <c r="D18" s="24">
        <v>159</v>
      </c>
      <c r="E18" s="73"/>
    </row>
    <row r="19" spans="1:5" x14ac:dyDescent="0.25">
      <c r="A19" s="108"/>
      <c r="B19" s="111"/>
      <c r="C19" s="17" t="s">
        <v>79</v>
      </c>
      <c r="D19" s="24"/>
      <c r="E19" s="73"/>
    </row>
    <row r="20" spans="1:5" x14ac:dyDescent="0.25">
      <c r="A20" s="108"/>
      <c r="B20" s="111"/>
      <c r="C20" s="17" t="s">
        <v>80</v>
      </c>
      <c r="D20" s="24"/>
      <c r="E20" s="73"/>
    </row>
    <row r="21" spans="1:5" x14ac:dyDescent="0.25">
      <c r="A21" s="108"/>
      <c r="B21" s="111"/>
      <c r="C21" s="17" t="s">
        <v>81</v>
      </c>
      <c r="D21" s="24"/>
      <c r="E21" s="73"/>
    </row>
    <row r="22" spans="1:5" x14ac:dyDescent="0.25">
      <c r="A22" s="108"/>
      <c r="B22" s="111"/>
      <c r="C22" s="17" t="s">
        <v>82</v>
      </c>
      <c r="D22" s="24">
        <v>271</v>
      </c>
      <c r="E22" s="73"/>
    </row>
    <row r="23" spans="1:5" x14ac:dyDescent="0.25">
      <c r="A23" s="108"/>
      <c r="B23" s="112"/>
      <c r="C23" s="17" t="s">
        <v>69</v>
      </c>
      <c r="D23" s="24">
        <v>38</v>
      </c>
      <c r="E23" s="73"/>
    </row>
    <row r="24" spans="1:5" x14ac:dyDescent="0.25">
      <c r="A24" s="108"/>
      <c r="B24" s="104" t="s">
        <v>83</v>
      </c>
      <c r="C24" s="105"/>
      <c r="D24" s="21">
        <f>SUM(D8:D23)</f>
        <v>22219</v>
      </c>
      <c r="E24" s="73"/>
    </row>
    <row r="25" spans="1:5" ht="15" customHeight="1" x14ac:dyDescent="0.25">
      <c r="A25" s="104" t="s">
        <v>84</v>
      </c>
      <c r="B25" s="113"/>
      <c r="C25" s="105"/>
      <c r="D25" s="21">
        <f>D7+D24</f>
        <v>22219</v>
      </c>
      <c r="E25" s="73"/>
    </row>
    <row r="26" spans="1:5" x14ac:dyDescent="0.25">
      <c r="A26" s="118" t="s">
        <v>58</v>
      </c>
      <c r="B26" s="118"/>
      <c r="C26" s="118"/>
      <c r="D26" s="118"/>
      <c r="E26" s="73"/>
    </row>
    <row r="27" spans="1:5" ht="30" customHeight="1" x14ac:dyDescent="0.25">
      <c r="A27" s="81" t="str">
        <f>Sistem!B$5</f>
        <v>Tabloya ait notlarınızı bu alana giriniz. (En Fazla 1000 karakter)</v>
      </c>
      <c r="B27" s="81"/>
      <c r="C27" s="81"/>
      <c r="D27" s="81"/>
      <c r="E27" s="73"/>
    </row>
    <row r="28" spans="1:5" s="1" customFormat="1" ht="15" customHeight="1" x14ac:dyDescent="0.25">
      <c r="A28" s="109"/>
      <c r="B28" s="109"/>
      <c r="C28" s="109"/>
      <c r="D28" s="109"/>
    </row>
    <row r="29" spans="1:5" x14ac:dyDescent="0.25">
      <c r="A29" s="84" t="str">
        <f>"1.""Yazma ve Basma Kitaplar Toplamı"", Tablo 1'deki """&amp;'Tablo-1'!N3&amp;""" toplamı ile aynı olacaktır"</f>
        <v>1."Yazma ve Basma Kitaplar Toplamı", Tablo 1'deki "2018 2. Dönem Sonu Kitap Sayısı" toplamı ile aynı olacaktır</v>
      </c>
      <c r="B29" s="85"/>
      <c r="C29" s="85"/>
      <c r="D29" s="86"/>
    </row>
    <row r="30" spans="1:5" ht="20.25" customHeight="1" x14ac:dyDescent="0.25">
      <c r="A30" s="115" t="s">
        <v>85</v>
      </c>
      <c r="B30" s="116"/>
      <c r="C30" s="116"/>
      <c r="D30" s="117"/>
    </row>
    <row r="31" spans="1:5" ht="20.25" customHeight="1" x14ac:dyDescent="0.25">
      <c r="A31" s="78" t="s">
        <v>86</v>
      </c>
      <c r="B31" s="79"/>
      <c r="C31" s="79"/>
      <c r="D31" s="80"/>
    </row>
    <row r="32" spans="1:5" ht="28.5" customHeight="1" x14ac:dyDescent="0.25">
      <c r="A32" s="96" t="s">
        <v>87</v>
      </c>
      <c r="B32" s="97"/>
      <c r="C32" s="97"/>
      <c r="D32" s="98"/>
    </row>
  </sheetData>
  <sheetProtection sheet="1" objects="1" scenarios="1"/>
  <mergeCells count="22">
    <mergeCell ref="B14:B23"/>
    <mergeCell ref="A25:C25"/>
    <mergeCell ref="B13:C13"/>
    <mergeCell ref="A30:D30"/>
    <mergeCell ref="A27:D27"/>
    <mergeCell ref="A26:D26"/>
    <mergeCell ref="A32:D32"/>
    <mergeCell ref="A31:D31"/>
    <mergeCell ref="E3:E27"/>
    <mergeCell ref="A1:D1"/>
    <mergeCell ref="A2:D2"/>
    <mergeCell ref="A29:D29"/>
    <mergeCell ref="A3:A7"/>
    <mergeCell ref="B3:C3"/>
    <mergeCell ref="B4:C4"/>
    <mergeCell ref="B5:C5"/>
    <mergeCell ref="B6:C6"/>
    <mergeCell ref="B7:C7"/>
    <mergeCell ref="B8:B11"/>
    <mergeCell ref="B24:C24"/>
    <mergeCell ref="A8:A24"/>
    <mergeCell ref="A28:D28"/>
  </mergeCells>
  <dataValidations count="2">
    <dataValidation type="whole" operator="greaterThanOrEqual" allowBlank="1" showInputMessage="1" showErrorMessage="1" sqref="D3:D6 D8:D23">
      <formula1>0</formula1>
    </dataValidation>
    <dataValidation type="textLength" operator="lessThan" allowBlank="1" showInputMessage="1" showErrorMessage="1" sqref="A27">
      <formula1>1000</formula1>
    </dataValidation>
  </dataValidation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13.42578125" customWidth="1"/>
    <col min="2" max="2" width="60.42578125" customWidth="1"/>
    <col min="3" max="3" width="84.42578125" customWidth="1"/>
  </cols>
  <sheetData>
    <row r="1" spans="1:3" x14ac:dyDescent="0.25">
      <c r="A1" t="s">
        <v>115</v>
      </c>
      <c r="B1" t="s">
        <v>225</v>
      </c>
      <c r="C1" t="s">
        <v>226</v>
      </c>
    </row>
    <row r="2" spans="1:3" x14ac:dyDescent="0.25">
      <c r="A2" t="s">
        <v>227</v>
      </c>
      <c r="B2" t="str">
        <f>IF(C2=Sistem!B$5,"",C2)</f>
        <v/>
      </c>
      <c r="C2" s="51" t="str">
        <f>'Tablo-1'!A19</f>
        <v>Tabloya ait notlarınızı bu alana giriniz. (En Fazla 1000 karakter)</v>
      </c>
    </row>
    <row r="3" spans="1:3" x14ac:dyDescent="0.25">
      <c r="A3" t="s">
        <v>228</v>
      </c>
      <c r="B3" t="str">
        <f>IF(C3=Sistem!B$5,"",C3)</f>
        <v/>
      </c>
      <c r="C3" s="51" t="str">
        <f>'Tablo-2'!A27</f>
        <v>Tabloya ait notlarınızı bu alana giriniz. (En Fazla 1000 karakter)</v>
      </c>
    </row>
    <row r="4" spans="1:3" x14ac:dyDescent="0.25">
      <c r="A4" t="s">
        <v>229</v>
      </c>
      <c r="B4" t="str">
        <f>IF(C4=Sistem!B$5,"",C4)</f>
        <v/>
      </c>
      <c r="C4" s="51" t="str">
        <f>'Tablo-3'!A5</f>
        <v>Tabloya ait notlarınızı bu alana giriniz. (En Fazla 1000 karakter)</v>
      </c>
    </row>
    <row r="5" spans="1:3" x14ac:dyDescent="0.25">
      <c r="A5" t="s">
        <v>230</v>
      </c>
      <c r="B5" t="str">
        <f>IF(C5=Sistem!B$5,"",C5)</f>
        <v/>
      </c>
      <c r="C5" s="51" t="str">
        <f>'Tablo-4'!A9</f>
        <v>Tabloya ait notlarınızı bu alana giriniz. (En Fazla 1000 karakter)</v>
      </c>
    </row>
    <row r="6" spans="1:3" x14ac:dyDescent="0.25">
      <c r="A6" t="s">
        <v>231</v>
      </c>
      <c r="B6" t="str">
        <f>IF(C6=Sistem!B$5,"",C6)</f>
        <v/>
      </c>
      <c r="C6" s="51" t="str">
        <f>'Tablo-5'!A7</f>
        <v>Tabloya ait notlarınızı bu alana giriniz. (En Fazla 1000 karakter)</v>
      </c>
    </row>
    <row r="7" spans="1:3" x14ac:dyDescent="0.25">
      <c r="A7" t="s">
        <v>232</v>
      </c>
      <c r="B7" t="str">
        <f>IF(C7=Sistem!B$5,"",C7)</f>
        <v/>
      </c>
      <c r="C7" s="51" t="str">
        <f>'Tablo-6'!A33</f>
        <v>Tabloya ait notlarınızı bu alana giriniz. (En Fazla 1000 karakter)</v>
      </c>
    </row>
    <row r="8" spans="1:3" x14ac:dyDescent="0.25">
      <c r="A8" t="s">
        <v>233</v>
      </c>
      <c r="B8" t="str">
        <f>IF(C8=Sistem!B$5,"",C8)</f>
        <v/>
      </c>
      <c r="C8" s="51" t="str">
        <f>'Tablo-7'!A32</f>
        <v>Tabloya ait notlarınızı bu alana giriniz. (En Fazla 1000 karakter)</v>
      </c>
    </row>
    <row r="9" spans="1:3" x14ac:dyDescent="0.25">
      <c r="A9" t="s">
        <v>234</v>
      </c>
      <c r="B9" t="str">
        <f>IF(C9=Sistem!B$5,"",C9)</f>
        <v/>
      </c>
      <c r="C9" s="51" t="str">
        <f>'Tablo-8'!A12</f>
        <v>Tabloya ait notlarınızı bu alana giriniz. (En Fazla 1000 karakter)</v>
      </c>
    </row>
    <row r="10" spans="1:3" x14ac:dyDescent="0.25">
      <c r="A10" t="s">
        <v>235</v>
      </c>
      <c r="B10" t="str">
        <f>IF(C10=Sistem!B$5,"",C10)</f>
        <v/>
      </c>
      <c r="C10" s="51" t="str">
        <f>'Tablo-9'!A12</f>
        <v>Tabloya ait notlarınızı bu alana giriniz. (En Fazla 1000 karakter)</v>
      </c>
    </row>
    <row r="11" spans="1:3" x14ac:dyDescent="0.25">
      <c r="A11" t="s">
        <v>236</v>
      </c>
      <c r="B11" t="str">
        <f>IF(C11=Sistem!B$5,"",C11)</f>
        <v/>
      </c>
      <c r="C11" s="51" t="str">
        <f>'Tablo-10'!A22</f>
        <v>Tabloya ait notlarınızı bu alana giriniz. (En Fazla 1000 karakter)</v>
      </c>
    </row>
    <row r="12" spans="1:3" x14ac:dyDescent="0.25">
      <c r="A12" t="s">
        <v>237</v>
      </c>
      <c r="B12" t="str">
        <f>IF(C12=Sistem!B$5,"",C12)</f>
        <v/>
      </c>
      <c r="C12" s="51" t="str">
        <f>'Tablo-11'!A9</f>
        <v>Tabloya ait notlarınızı bu alana giriniz. (En Fazla 1000 karakter)</v>
      </c>
    </row>
  </sheetData>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A28" sqref="A28"/>
    </sheetView>
  </sheetViews>
  <sheetFormatPr defaultRowHeight="15" x14ac:dyDescent="0.25"/>
  <cols>
    <col min="1" max="1" width="15.85546875" bestFit="1" customWidth="1"/>
    <col min="2" max="2" width="44.42578125" customWidth="1"/>
  </cols>
  <sheetData>
    <row r="1" spans="1:2" x14ac:dyDescent="0.25">
      <c r="A1" t="s">
        <v>238</v>
      </c>
      <c r="B1" t="s">
        <v>239</v>
      </c>
    </row>
    <row r="2" spans="1:2" x14ac:dyDescent="0.25">
      <c r="A2" t="s">
        <v>240</v>
      </c>
      <c r="B2">
        <v>2</v>
      </c>
    </row>
    <row r="3" spans="1:2" x14ac:dyDescent="0.25">
      <c r="A3" t="s">
        <v>241</v>
      </c>
      <c r="B3">
        <v>2018</v>
      </c>
    </row>
    <row r="4" spans="1:2" x14ac:dyDescent="0.25">
      <c r="A4" t="s">
        <v>242</v>
      </c>
      <c r="B4">
        <v>0</v>
      </c>
    </row>
    <row r="5" spans="1:2" x14ac:dyDescent="0.25">
      <c r="A5" t="s">
        <v>243</v>
      </c>
      <c r="B5" t="s">
        <v>244</v>
      </c>
    </row>
    <row r="6" spans="1:2" x14ac:dyDescent="0.25">
      <c r="B6" t="str">
        <f>"("&amp;B3&amp;" "&amp;B2&amp;". Dönem)"</f>
        <v>(2018 2. Dönem)</v>
      </c>
    </row>
    <row r="7" spans="1:2" x14ac:dyDescent="0.25">
      <c r="A7" t="s">
        <v>245</v>
      </c>
      <c r="B7">
        <f>IF(B2=1,B3-1,B3)</f>
        <v>2018</v>
      </c>
    </row>
    <row r="8" spans="1:2" x14ac:dyDescent="0.25">
      <c r="A8" t="s">
        <v>246</v>
      </c>
      <c r="B8">
        <f>IF(B2=1,2,1)</f>
        <v>1</v>
      </c>
    </row>
    <row r="9" spans="1:2" x14ac:dyDescent="0.25">
      <c r="A9" t="s">
        <v>247</v>
      </c>
      <c r="B9" t="str">
        <f>B7&amp;" "&amp;B8&amp;". Dönem"</f>
        <v>2018 1. Dönem</v>
      </c>
    </row>
    <row r="10" spans="1:2" x14ac:dyDescent="0.25">
      <c r="A10" t="s">
        <v>248</v>
      </c>
      <c r="B10" t="str">
        <f>B3&amp;" "&amp;B2&amp;". Dönem"</f>
        <v>2018 2. Dönem</v>
      </c>
    </row>
    <row r="11" spans="1:2" x14ac:dyDescent="0.25">
      <c r="A11" t="s">
        <v>18</v>
      </c>
      <c r="B11" t="s">
        <v>249</v>
      </c>
    </row>
    <row r="12" spans="1:2" x14ac:dyDescent="0.25">
      <c r="A12" t="s">
        <v>19</v>
      </c>
      <c r="B12" s="52">
        <v>29784</v>
      </c>
    </row>
    <row r="13" spans="1:2" x14ac:dyDescent="0.25">
      <c r="A13" t="s">
        <v>20</v>
      </c>
      <c r="B13" t="s">
        <v>250</v>
      </c>
    </row>
    <row r="14" spans="1:2" x14ac:dyDescent="0.25">
      <c r="A14" t="s">
        <v>21</v>
      </c>
      <c r="B14" t="s">
        <v>250</v>
      </c>
    </row>
    <row r="15" spans="1:2" x14ac:dyDescent="0.25">
      <c r="A15" t="s">
        <v>22</v>
      </c>
      <c r="B15" s="53" t="s">
        <v>251</v>
      </c>
    </row>
    <row r="16" spans="1:2" x14ac:dyDescent="0.25">
      <c r="A16" t="s">
        <v>23</v>
      </c>
      <c r="B16" s="53" t="s">
        <v>252</v>
      </c>
    </row>
    <row r="17" spans="1:2" x14ac:dyDescent="0.25">
      <c r="A17" t="s">
        <v>24</v>
      </c>
      <c r="B17" t="s">
        <v>253</v>
      </c>
    </row>
    <row r="18" spans="1:2" x14ac:dyDescent="0.25">
      <c r="A18" t="s">
        <v>254</v>
      </c>
      <c r="B18" t="s">
        <v>255</v>
      </c>
    </row>
    <row r="19" spans="1:2" x14ac:dyDescent="0.25">
      <c r="A19" t="s">
        <v>256</v>
      </c>
      <c r="B19" t="str">
        <f>B17&amp;IF(NOT(ISBLANK(B18))," / "&amp;B18,"")</f>
        <v>Halk Kütüphanesi / İlçe Halk Kütüphanesi</v>
      </c>
    </row>
    <row r="20" spans="1:2" x14ac:dyDescent="0.25">
      <c r="A20" t="s">
        <v>257</v>
      </c>
      <c r="B20" t="s">
        <v>258</v>
      </c>
    </row>
    <row r="21" spans="1:2" x14ac:dyDescent="0.25">
      <c r="A21" t="s">
        <v>13</v>
      </c>
      <c r="B21" t="s">
        <v>259</v>
      </c>
    </row>
    <row r="22" spans="1:2" x14ac:dyDescent="0.25">
      <c r="A22" t="s">
        <v>14</v>
      </c>
      <c r="B22" t="s">
        <v>260</v>
      </c>
    </row>
    <row r="23" spans="1:2" x14ac:dyDescent="0.25">
      <c r="A23" t="s">
        <v>261</v>
      </c>
      <c r="B23" t="s">
        <v>252</v>
      </c>
    </row>
    <row r="24" spans="1:2" x14ac:dyDescent="0.25">
      <c r="A24" t="s">
        <v>262</v>
      </c>
      <c r="B24" t="s">
        <v>252</v>
      </c>
    </row>
    <row r="25" spans="1:2" x14ac:dyDescent="0.25">
      <c r="A25" t="s">
        <v>15</v>
      </c>
      <c r="B25" t="str">
        <f>IF(ISBLANK(B23),B24,B23&amp;IF(NOT(ISBLANK(B24))," / "&amp;B24,""))</f>
        <v xml:space="preserve"> / </v>
      </c>
    </row>
    <row r="26" spans="1:2" x14ac:dyDescent="0.25">
      <c r="A26" t="s">
        <v>263</v>
      </c>
      <c r="B26" t="str">
        <f>IF(B2=1,"1 Ocak - 30 Haziran","1 Temmuz - 31 Aralık")</f>
        <v>1 Temmuz - 31 Aralık</v>
      </c>
    </row>
    <row r="27" spans="1:2" x14ac:dyDescent="0.25">
      <c r="A27" t="s">
        <v>264</v>
      </c>
      <c r="B27" t="str">
        <f>"("&amp;B3&amp;" "&amp;IF(B2=1,"1. Dönem", "Yıl Sonu")&amp;")"</f>
        <v>(2018 Yıl Sonu)</v>
      </c>
    </row>
    <row r="28" spans="1:2" x14ac:dyDescent="0.25">
      <c r="A28" t="s">
        <v>265</v>
      </c>
      <c r="B28">
        <v>0</v>
      </c>
    </row>
  </sheetData>
  <hyperlinks>
    <hyperlink ref="B15" r:id="rId1"/>
    <hyperlink ref="B16" r:id="rId2"/>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zoomScaleNormal="100" zoomScaleSheetLayoutView="100" workbookViewId="0">
      <selection activeCell="B11" sqref="B11"/>
    </sheetView>
  </sheetViews>
  <sheetFormatPr defaultRowHeight="15" x14ac:dyDescent="0.25"/>
  <cols>
    <col min="1" max="1" width="71.28515625" style="2" customWidth="1"/>
    <col min="2" max="2" width="9.5703125" style="2" customWidth="1"/>
    <col min="3" max="3" width="45.7109375" style="2" customWidth="1"/>
    <col min="4" max="16384" width="9.140625" style="2"/>
  </cols>
  <sheetData>
    <row r="1" spans="1:3" ht="30" customHeight="1" x14ac:dyDescent="0.25">
      <c r="A1" s="83" t="str">
        <f>Sistem!B1</f>
        <v>Ladik Atatürk İlçe Halk Kütüphanesi</v>
      </c>
      <c r="B1" s="83"/>
    </row>
    <row r="2" spans="1:3" ht="15" customHeight="1" x14ac:dyDescent="0.25">
      <c r="A2" s="83" t="str">
        <f>"Tablo 3: Süreli Yayın Çeşidi "&amp;Sistem!B27</f>
        <v>Tablo 3: Süreli Yayın Çeşidi (2018 Yıl Sonu)</v>
      </c>
      <c r="B2" s="83"/>
      <c r="C2" s="73" t="str">
        <f>"Bu tabloda geçerli dönem "&amp;Sistem!B27&amp;" itibariyle elinizdeki toplam süreli yayın çeşit sayısını giriniz."</f>
        <v>Bu tabloda geçerli dönem (2018 Yıl Sonu) itibariyle elinizdeki toplam süreli yayın çeşit sayısını giriniz.</v>
      </c>
    </row>
    <row r="3" spans="1:3" x14ac:dyDescent="0.25">
      <c r="A3" s="17" t="s">
        <v>88</v>
      </c>
      <c r="B3" s="24">
        <v>38</v>
      </c>
      <c r="C3" s="73"/>
    </row>
    <row r="4" spans="1:3" x14ac:dyDescent="0.25">
      <c r="A4" s="118" t="s">
        <v>58</v>
      </c>
      <c r="B4" s="118"/>
      <c r="C4" s="73"/>
    </row>
    <row r="5" spans="1:3" ht="30" customHeight="1" x14ac:dyDescent="0.25">
      <c r="A5" s="81" t="str">
        <f>Sistem!B5</f>
        <v>Tabloya ait notlarınızı bu alana giriniz. (En Fazla 1000 karakter)</v>
      </c>
      <c r="B5" s="81"/>
      <c r="C5" s="73"/>
    </row>
    <row r="7" spans="1:3" x14ac:dyDescent="0.25">
      <c r="A7" s="119" t="s">
        <v>89</v>
      </c>
      <c r="B7" s="120"/>
    </row>
  </sheetData>
  <sheetProtection algorithmName="SHA-512" hashValue="avDYzyhrbK6ezP1W1likl+DZp3coDov5tnoZevRVPE/Cm22VKfOF9unIUPLQdj0M6VC0B0XTszzjhXKmaQnzmw==" saltValue="27S8X3FHgZN6YCFQZRYOEQ==" spinCount="100000" sheet="1" objects="1" scenarios="1"/>
  <mergeCells count="6">
    <mergeCell ref="C2:C5"/>
    <mergeCell ref="A1:B1"/>
    <mergeCell ref="A2:B2"/>
    <mergeCell ref="A7:B7"/>
    <mergeCell ref="A5:B5"/>
    <mergeCell ref="A4:B4"/>
  </mergeCells>
  <dataValidations count="2">
    <dataValidation type="whole" operator="greaterThanOrEqual" allowBlank="1" showInputMessage="1" showErrorMessage="1" sqref="B3">
      <formula1>0</formula1>
    </dataValidation>
    <dataValidation type="textLength" operator="lessThan" allowBlank="1" showInputMessage="1" showErrorMessage="1" sqref="A5">
      <formula1>1000</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zoomScaleSheetLayoutView="100" workbookViewId="0">
      <selection activeCell="C3" sqref="C3:C9"/>
    </sheetView>
  </sheetViews>
  <sheetFormatPr defaultRowHeight="15" x14ac:dyDescent="0.25"/>
  <cols>
    <col min="1" max="1" width="75.85546875" customWidth="1"/>
    <col min="3" max="3" width="45.7109375" customWidth="1"/>
  </cols>
  <sheetData>
    <row r="1" spans="1:10" ht="30" customHeight="1" x14ac:dyDescent="0.25">
      <c r="A1" s="83" t="str">
        <f>Sistem!B1</f>
        <v>Ladik Atatürk İlçe Halk Kütüphanesi</v>
      </c>
      <c r="B1" s="83"/>
      <c r="C1" s="27"/>
      <c r="D1" s="27"/>
      <c r="E1" s="27"/>
      <c r="F1" s="27"/>
      <c r="G1" s="27"/>
    </row>
    <row r="2" spans="1:10" ht="15" customHeight="1" x14ac:dyDescent="0.25">
      <c r="A2" s="83" t="str">
        <f>"Tablo 4: Raf Uzunluğu (m)"&amp;Sistem!B27</f>
        <v>Tablo 4: Raf Uzunluğu (m)(2018 Yıl Sonu)</v>
      </c>
      <c r="B2" s="83"/>
      <c r="C2" s="28"/>
      <c r="D2" s="28"/>
      <c r="E2" s="28"/>
      <c r="F2" s="28"/>
      <c r="G2" s="28"/>
    </row>
    <row r="3" spans="1:10" x14ac:dyDescent="0.25">
      <c r="A3" s="29" t="s">
        <v>90</v>
      </c>
      <c r="B3" s="30">
        <v>100</v>
      </c>
      <c r="C3" s="73" t="str">
        <f>"Bu tabloda geçerli dönem "&amp;Sistem!B27&amp;" itibariyle kütüphanenizde bulunan kitapların bulunduğu dolu rafların toplam uzunluklarını ilgili alanlara metre cinsinden giriniz."</f>
        <v>Bu tabloda geçerli dönem (2018 Yıl Sonu) itibariyle kütüphanenizde bulunan kitapların bulunduğu dolu rafların toplam uzunluklarını ilgili alanlara metre cinsinden giriniz.</v>
      </c>
      <c r="D3" s="2"/>
      <c r="E3" s="2"/>
      <c r="F3" s="2"/>
      <c r="G3" s="2"/>
      <c r="H3" s="2"/>
      <c r="I3" s="2"/>
      <c r="J3" s="2"/>
    </row>
    <row r="4" spans="1:10" x14ac:dyDescent="0.25">
      <c r="A4" s="29" t="s">
        <v>91</v>
      </c>
      <c r="B4" s="30">
        <v>322</v>
      </c>
      <c r="C4" s="73"/>
      <c r="D4" s="2"/>
      <c r="E4" s="2"/>
      <c r="F4" s="2"/>
      <c r="G4" s="2"/>
      <c r="H4" s="2"/>
      <c r="I4" s="2"/>
      <c r="J4" s="2"/>
    </row>
    <row r="5" spans="1:10" x14ac:dyDescent="0.25">
      <c r="A5" s="29" t="s">
        <v>65</v>
      </c>
      <c r="B5" s="31"/>
      <c r="C5" s="73"/>
      <c r="D5" s="2"/>
      <c r="E5" s="2"/>
      <c r="F5" s="2"/>
      <c r="G5" s="2"/>
      <c r="H5" s="2"/>
      <c r="I5" s="2"/>
      <c r="J5" s="2"/>
    </row>
    <row r="6" spans="1:10" x14ac:dyDescent="0.25">
      <c r="A6" s="29" t="s">
        <v>92</v>
      </c>
      <c r="B6" s="30">
        <v>100</v>
      </c>
      <c r="C6" s="73"/>
      <c r="D6" s="2"/>
      <c r="E6" s="2"/>
      <c r="F6" s="2"/>
      <c r="G6" s="2"/>
      <c r="H6" s="2"/>
      <c r="I6" s="2"/>
      <c r="J6" s="2"/>
    </row>
    <row r="7" spans="1:10" x14ac:dyDescent="0.25">
      <c r="A7" s="32" t="s">
        <v>42</v>
      </c>
      <c r="B7" s="33">
        <f>SUM(B3:B6)</f>
        <v>522</v>
      </c>
      <c r="C7" s="73"/>
      <c r="D7" s="2"/>
      <c r="E7" s="2"/>
      <c r="F7" s="2"/>
      <c r="G7" s="2"/>
      <c r="H7" s="2"/>
      <c r="I7" s="2"/>
      <c r="J7" s="2"/>
    </row>
    <row r="8" spans="1:10" s="2" customFormat="1" x14ac:dyDescent="0.25">
      <c r="A8" s="118" t="s">
        <v>58</v>
      </c>
      <c r="B8" s="118"/>
      <c r="C8" s="73"/>
    </row>
    <row r="9" spans="1:10" s="2" customFormat="1" ht="30" customHeight="1" x14ac:dyDescent="0.25">
      <c r="A9" s="81" t="str">
        <f>Sistem!B5</f>
        <v>Tabloya ait notlarınızı bu alana giriniz. (En Fazla 1000 karakter)</v>
      </c>
      <c r="B9" s="81"/>
      <c r="C9" s="73"/>
    </row>
    <row r="10" spans="1:10" x14ac:dyDescent="0.25">
      <c r="A10" s="2"/>
      <c r="B10" s="2"/>
      <c r="C10" s="2"/>
      <c r="D10" s="2"/>
      <c r="E10" s="2"/>
      <c r="F10" s="2"/>
      <c r="G10" s="2"/>
      <c r="H10" s="2"/>
      <c r="I10" s="2"/>
      <c r="J10" s="2"/>
    </row>
    <row r="11" spans="1:10" x14ac:dyDescent="0.25">
      <c r="A11" s="121" t="s">
        <v>93</v>
      </c>
      <c r="B11" s="122"/>
      <c r="C11" s="2"/>
      <c r="D11" s="2"/>
      <c r="E11" s="2"/>
      <c r="F11" s="2"/>
      <c r="G11" s="2"/>
      <c r="H11" s="2"/>
      <c r="I11" s="2"/>
      <c r="J11" s="2"/>
    </row>
    <row r="12" spans="1:10" ht="35.25" customHeight="1" x14ac:dyDescent="0.25">
      <c r="A12" s="123" t="s">
        <v>94</v>
      </c>
      <c r="B12" s="124"/>
      <c r="C12" s="2"/>
      <c r="D12" s="2"/>
      <c r="E12" s="2"/>
      <c r="F12" s="2"/>
      <c r="G12" s="2"/>
      <c r="H12" s="2"/>
      <c r="I12" s="2"/>
      <c r="J12" s="2"/>
    </row>
    <row r="13" spans="1:10" ht="46.5" customHeight="1" x14ac:dyDescent="0.25">
      <c r="A13" s="125" t="s">
        <v>95</v>
      </c>
      <c r="B13" s="126"/>
      <c r="C13" s="2"/>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sheetData>
  <sheetProtection sheet="1" objects="1" scenarios="1"/>
  <mergeCells count="8">
    <mergeCell ref="C3:C9"/>
    <mergeCell ref="A11:B11"/>
    <mergeCell ref="A12:B12"/>
    <mergeCell ref="A13:B13"/>
    <mergeCell ref="A1:B1"/>
    <mergeCell ref="A2:B2"/>
    <mergeCell ref="A8:B8"/>
    <mergeCell ref="A9:B9"/>
  </mergeCells>
  <dataValidations count="2">
    <dataValidation type="decimal" operator="greaterThanOrEqual" allowBlank="1" showInputMessage="1" showErrorMessage="1" sqref="B3:B6">
      <formula1>0</formula1>
    </dataValidation>
    <dataValidation type="textLength" operator="lessThan" allowBlank="1" showInputMessage="1" showErrorMessage="1" sqref="A9">
      <formula1>1000</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workbookViewId="0">
      <selection activeCell="A7" sqref="A7:B7"/>
    </sheetView>
  </sheetViews>
  <sheetFormatPr defaultRowHeight="15" x14ac:dyDescent="0.25"/>
  <cols>
    <col min="1" max="1" width="76.140625" customWidth="1"/>
    <col min="3" max="3" width="45.7109375" customWidth="1"/>
  </cols>
  <sheetData>
    <row r="1" spans="1:10" ht="30" customHeight="1" x14ac:dyDescent="0.25">
      <c r="A1" s="83" t="str">
        <f>Sistem!B1</f>
        <v>Ladik Atatürk İlçe Halk Kütüphanesi</v>
      </c>
      <c r="B1" s="83"/>
      <c r="C1" s="28"/>
      <c r="D1" s="28"/>
      <c r="E1" s="28"/>
      <c r="F1" s="28"/>
      <c r="G1" s="28"/>
    </row>
    <row r="2" spans="1:10" ht="15" customHeight="1" x14ac:dyDescent="0.25">
      <c r="A2" s="83" t="str">
        <f>"Tablo 5: Hedef Kitleye Göre Kitap Sayısı "&amp;Sistem!B27</f>
        <v>Tablo 5: Hedef Kitleye Göre Kitap Sayısı (2018 Yıl Sonu)</v>
      </c>
      <c r="B2" s="83"/>
      <c r="C2" s="28"/>
      <c r="D2" s="28"/>
      <c r="E2" s="28"/>
      <c r="F2" s="28"/>
      <c r="G2" s="28"/>
    </row>
    <row r="3" spans="1:10" x14ac:dyDescent="0.25">
      <c r="A3" s="29" t="s">
        <v>96</v>
      </c>
      <c r="B3" s="24">
        <v>3728</v>
      </c>
      <c r="C3" s="73" t="str">
        <f>"Bu tabloda geçerli dönem "&amp;Sistem!B27&amp;" itibariyle kütüphanenizde mevcut bulunan kitap sayısını, hedef kitleye göre gruplandırarak ilgili alanlara giriniz."</f>
        <v>Bu tabloda geçerli dönem (2018 Yıl Sonu) itibariyle kütüphanenizde mevcut bulunan kitap sayısını, hedef kitleye göre gruplandırarak ilgili alanlara giriniz.</v>
      </c>
      <c r="D3" s="2"/>
      <c r="E3" s="2"/>
      <c r="F3" s="2"/>
      <c r="G3" s="2"/>
      <c r="H3" s="2"/>
      <c r="I3" s="2"/>
      <c r="J3" s="2"/>
    </row>
    <row r="4" spans="1:10" x14ac:dyDescent="0.25">
      <c r="A4" s="29" t="s">
        <v>97</v>
      </c>
      <c r="B4" s="24">
        <v>18491</v>
      </c>
      <c r="C4" s="73"/>
      <c r="D4" s="2"/>
      <c r="E4" s="2"/>
      <c r="F4" s="2"/>
      <c r="G4" s="2"/>
      <c r="H4" s="2"/>
      <c r="I4" s="2"/>
      <c r="J4" s="2"/>
    </row>
    <row r="5" spans="1:10" x14ac:dyDescent="0.25">
      <c r="A5" s="32" t="s">
        <v>42</v>
      </c>
      <c r="B5" s="21">
        <f>SUM(B3:B4)</f>
        <v>22219</v>
      </c>
      <c r="C5" s="73"/>
      <c r="D5" s="2"/>
      <c r="E5" s="2"/>
      <c r="F5" s="2"/>
      <c r="G5" s="2"/>
      <c r="H5" s="2"/>
      <c r="I5" s="2"/>
      <c r="J5" s="2"/>
    </row>
    <row r="6" spans="1:10" s="2" customFormat="1" x14ac:dyDescent="0.25">
      <c r="A6" s="118" t="s">
        <v>58</v>
      </c>
      <c r="B6" s="118"/>
      <c r="C6" s="73"/>
    </row>
    <row r="7" spans="1:10" s="2" customFormat="1" ht="30" customHeight="1" x14ac:dyDescent="0.25">
      <c r="A7" s="81" t="str">
        <f>Sistem!B5</f>
        <v>Tabloya ait notlarınızı bu alana giriniz. (En Fazla 1000 karakter)</v>
      </c>
      <c r="B7" s="81"/>
      <c r="C7" s="73"/>
    </row>
    <row r="8" spans="1:10" x14ac:dyDescent="0.25">
      <c r="A8" s="2"/>
      <c r="B8" s="2"/>
      <c r="C8" s="2"/>
      <c r="D8" s="2"/>
      <c r="E8" s="2"/>
      <c r="F8" s="2"/>
      <c r="G8" s="2"/>
      <c r="H8" s="2"/>
      <c r="I8" s="2"/>
      <c r="J8" s="2"/>
    </row>
    <row r="9" spans="1:10" x14ac:dyDescent="0.25">
      <c r="A9" s="84" t="s">
        <v>98</v>
      </c>
      <c r="B9" s="86"/>
      <c r="C9" s="2"/>
      <c r="D9" s="2"/>
      <c r="E9" s="2"/>
      <c r="F9" s="2"/>
      <c r="G9" s="2"/>
      <c r="H9" s="2"/>
      <c r="I9" s="2"/>
      <c r="J9" s="2"/>
    </row>
    <row r="10" spans="1:10" x14ac:dyDescent="0.25">
      <c r="A10" s="78" t="s">
        <v>99</v>
      </c>
      <c r="B10" s="80"/>
      <c r="C10" s="2"/>
      <c r="D10" s="2"/>
      <c r="E10" s="2"/>
      <c r="F10" s="2"/>
      <c r="G10" s="2"/>
      <c r="H10" s="2"/>
      <c r="I10" s="2"/>
      <c r="J10" s="2"/>
    </row>
    <row r="11" spans="1:10" ht="30" customHeight="1" x14ac:dyDescent="0.25">
      <c r="A11" s="96" t="s">
        <v>100</v>
      </c>
      <c r="B11" s="98"/>
      <c r="C11" s="2"/>
      <c r="D11" s="2"/>
      <c r="E11" s="2"/>
      <c r="F11" s="2"/>
      <c r="G11" s="2"/>
      <c r="H11" s="2"/>
      <c r="I11" s="2"/>
      <c r="J11" s="2"/>
    </row>
    <row r="12" spans="1:10" x14ac:dyDescent="0.25">
      <c r="A12" s="2"/>
      <c r="B12" s="2"/>
      <c r="C12" s="2"/>
      <c r="D12" s="2"/>
      <c r="E12" s="2"/>
      <c r="F12" s="2"/>
      <c r="G12" s="2"/>
      <c r="H12" s="2"/>
      <c r="I12" s="2"/>
      <c r="J12" s="2"/>
    </row>
    <row r="13" spans="1:10" x14ac:dyDescent="0.25">
      <c r="A13" s="2"/>
      <c r="B13" s="2"/>
      <c r="C13" s="2"/>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sheetData>
  <sheetProtection algorithmName="SHA-512" hashValue="OCna18A2+hSh7/qo870tR0BUROLE30WZaj2x6r1JDyYZEh6VafUkz5PbSZVShuvxOvVKOr3DfRPIU4eJqqIbGw==" saltValue="l8MfWws92svqghGc/pComg==" spinCount="100000" sheet="1" objects="1" scenarios="1"/>
  <mergeCells count="8">
    <mergeCell ref="C3:C7"/>
    <mergeCell ref="A11:B11"/>
    <mergeCell ref="A1:B1"/>
    <mergeCell ref="A2:B2"/>
    <mergeCell ref="A9:B9"/>
    <mergeCell ref="A10:B10"/>
    <mergeCell ref="A6:B6"/>
    <mergeCell ref="A7:B7"/>
  </mergeCells>
  <dataValidations count="2">
    <dataValidation type="textLength" operator="lessThan" allowBlank="1" showInputMessage="1" showErrorMessage="1" sqref="A7">
      <formula1>1000</formula1>
    </dataValidation>
    <dataValidation type="whole" operator="greaterThanOrEqual" allowBlank="1" showInputMessage="1" showErrorMessage="1" sqref="B3:B4">
      <formula1>0</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zoomScaleSheetLayoutView="100" workbookViewId="0">
      <selection activeCell="D4" sqref="D4"/>
    </sheetView>
  </sheetViews>
  <sheetFormatPr defaultRowHeight="15" x14ac:dyDescent="0.25"/>
  <cols>
    <col min="1" max="1" width="15.42578125" customWidth="1"/>
    <col min="2" max="2" width="16" customWidth="1"/>
    <col min="3" max="3" width="14.5703125" customWidth="1"/>
    <col min="4" max="4" width="12.140625" customWidth="1"/>
    <col min="5" max="5" width="12.42578125" customWidth="1"/>
    <col min="6" max="6" width="15.5703125" customWidth="1"/>
    <col min="7" max="7" width="45.7109375" customWidth="1"/>
  </cols>
  <sheetData>
    <row r="1" spans="1:7" ht="30" customHeight="1" x14ac:dyDescent="0.25">
      <c r="A1" s="83" t="str">
        <f>Sistem!B1</f>
        <v>Ladik Atatürk İlçe Halk Kütüphanesi</v>
      </c>
      <c r="B1" s="83"/>
      <c r="C1" s="83"/>
      <c r="D1" s="83"/>
      <c r="E1" s="83"/>
      <c r="F1" s="83"/>
    </row>
    <row r="2" spans="1:7" ht="15" customHeight="1" x14ac:dyDescent="0.25">
      <c r="A2" s="83" t="str">
        <f>"Tablo 6: Türlerine Göre Kitap Dışı Materyal Sayısı "&amp;Sistem!B6</f>
        <v>Tablo 6: Türlerine Göre Kitap Dışı Materyal Sayısı (2018 2. Dönem)</v>
      </c>
      <c r="B2" s="83"/>
      <c r="C2" s="83"/>
      <c r="D2" s="83"/>
      <c r="E2" s="83"/>
      <c r="F2" s="83"/>
    </row>
    <row r="3" spans="1:7" ht="45" customHeight="1" x14ac:dyDescent="0.25">
      <c r="A3" s="127" t="s">
        <v>101</v>
      </c>
      <c r="B3" s="128"/>
      <c r="C3" s="29" t="str">
        <f>Sistem!B9&amp;" Sonu Kitap Dışı Materyal Sayısı"</f>
        <v>2018 1. Dönem Sonu Kitap Dışı Materyal Sayısı</v>
      </c>
      <c r="D3" s="29" t="s">
        <v>102</v>
      </c>
      <c r="E3" s="29" t="s">
        <v>103</v>
      </c>
      <c r="F3" s="29" t="str">
        <f>Sistem!B10&amp;" Sonu Kitap Dışı Materyal Sayısı"</f>
        <v>2018 2. Dönem Sonu Kitap Dışı Materyal Sayısı</v>
      </c>
      <c r="G3" s="131" t="str">
        <f>"Bu tabloda sadece geçerli dönemde "&amp;Sistem!B6&amp;" girişi veya çıkışı yapılan kitap dışı materyal sayılarını giriniz. Önceki dönemde ("&amp;Sistem!B9&amp;") yapılan kitap dışı materyal giriş / çıkış bilgilerini dahil etmeyiniz."</f>
        <v>Bu tabloda sadece geçerli dönemde (2018 2. Dönem) girişi veya çıkışı yapılan kitap dışı materyal sayılarını giriniz. Önceki dönemde (2018 1. Dönem) yapılan kitap dışı materyal giriş / çıkış bilgilerini dahil etmeyiniz.</v>
      </c>
    </row>
    <row r="4" spans="1:7" x14ac:dyDescent="0.25">
      <c r="A4" s="129" t="s">
        <v>104</v>
      </c>
      <c r="B4" s="130"/>
      <c r="C4" s="18">
        <v>0</v>
      </c>
      <c r="D4" s="24"/>
      <c r="E4" s="24"/>
      <c r="F4" s="18">
        <f t="shared" ref="F4:F31" si="0">C4+D4-E4</f>
        <v>0</v>
      </c>
      <c r="G4" s="131"/>
    </row>
    <row r="5" spans="1:7" x14ac:dyDescent="0.25">
      <c r="A5" s="129" t="s">
        <v>105</v>
      </c>
      <c r="B5" s="130"/>
      <c r="C5" s="18">
        <v>0</v>
      </c>
      <c r="D5" s="24"/>
      <c r="E5" s="24"/>
      <c r="F5" s="18">
        <f t="shared" si="0"/>
        <v>0</v>
      </c>
      <c r="G5" s="131"/>
    </row>
    <row r="6" spans="1:7" x14ac:dyDescent="0.25">
      <c r="A6" s="129" t="s">
        <v>106</v>
      </c>
      <c r="B6" s="130"/>
      <c r="C6" s="18">
        <v>0</v>
      </c>
      <c r="D6" s="24"/>
      <c r="E6" s="24"/>
      <c r="F6" s="18">
        <f t="shared" si="0"/>
        <v>0</v>
      </c>
      <c r="G6" s="131"/>
    </row>
    <row r="7" spans="1:7" x14ac:dyDescent="0.25">
      <c r="A7" s="129" t="s">
        <v>107</v>
      </c>
      <c r="B7" s="130"/>
      <c r="C7" s="18">
        <v>0</v>
      </c>
      <c r="D7" s="24"/>
      <c r="E7" s="24"/>
      <c r="F7" s="18">
        <f t="shared" si="0"/>
        <v>0</v>
      </c>
      <c r="G7" s="131"/>
    </row>
    <row r="8" spans="1:7" x14ac:dyDescent="0.25">
      <c r="A8" s="129" t="s">
        <v>108</v>
      </c>
      <c r="B8" s="130"/>
      <c r="C8" s="18">
        <v>0</v>
      </c>
      <c r="D8" s="24"/>
      <c r="E8" s="24"/>
      <c r="F8" s="18">
        <f t="shared" si="0"/>
        <v>0</v>
      </c>
      <c r="G8" s="131"/>
    </row>
    <row r="9" spans="1:7" x14ac:dyDescent="0.25">
      <c r="A9" s="129" t="s">
        <v>109</v>
      </c>
      <c r="B9" s="130"/>
      <c r="C9" s="18">
        <v>0</v>
      </c>
      <c r="D9" s="24"/>
      <c r="E9" s="24"/>
      <c r="F9" s="18">
        <f t="shared" si="0"/>
        <v>0</v>
      </c>
      <c r="G9" s="131"/>
    </row>
    <row r="10" spans="1:7" x14ac:dyDescent="0.25">
      <c r="A10" s="129" t="s">
        <v>110</v>
      </c>
      <c r="B10" s="130"/>
      <c r="C10" s="18">
        <v>0</v>
      </c>
      <c r="D10" s="24"/>
      <c r="E10" s="24"/>
      <c r="F10" s="18">
        <f t="shared" si="0"/>
        <v>0</v>
      </c>
      <c r="G10" s="131"/>
    </row>
    <row r="11" spans="1:7" x14ac:dyDescent="0.25">
      <c r="A11" s="129" t="s">
        <v>111</v>
      </c>
      <c r="B11" s="130"/>
      <c r="C11" s="18">
        <v>0</v>
      </c>
      <c r="D11" s="24"/>
      <c r="E11" s="24"/>
      <c r="F11" s="18">
        <f t="shared" si="0"/>
        <v>0</v>
      </c>
      <c r="G11" s="131"/>
    </row>
    <row r="12" spans="1:7" x14ac:dyDescent="0.25">
      <c r="A12" s="129" t="s">
        <v>112</v>
      </c>
      <c r="B12" s="130"/>
      <c r="C12" s="18">
        <v>0</v>
      </c>
      <c r="D12" s="24"/>
      <c r="E12" s="24"/>
      <c r="F12" s="18">
        <f t="shared" si="0"/>
        <v>0</v>
      </c>
      <c r="G12" s="131"/>
    </row>
    <row r="13" spans="1:7" x14ac:dyDescent="0.25">
      <c r="A13" s="129" t="s">
        <v>113</v>
      </c>
      <c r="B13" s="130"/>
      <c r="C13" s="18">
        <v>0</v>
      </c>
      <c r="D13" s="24"/>
      <c r="E13" s="24"/>
      <c r="F13" s="18">
        <f t="shared" si="0"/>
        <v>0</v>
      </c>
      <c r="G13" s="131"/>
    </row>
    <row r="14" spans="1:7" x14ac:dyDescent="0.25">
      <c r="A14" s="129" t="s">
        <v>114</v>
      </c>
      <c r="B14" s="130"/>
      <c r="C14" s="18">
        <v>0</v>
      </c>
      <c r="D14" s="24"/>
      <c r="E14" s="24"/>
      <c r="F14" s="18">
        <f t="shared" si="0"/>
        <v>0</v>
      </c>
      <c r="G14" s="131"/>
    </row>
    <row r="15" spans="1:7" x14ac:dyDescent="0.25">
      <c r="A15" s="129" t="s">
        <v>115</v>
      </c>
      <c r="B15" s="130"/>
      <c r="C15" s="18">
        <v>8</v>
      </c>
      <c r="D15" s="24"/>
      <c r="E15" s="24"/>
      <c r="F15" s="18">
        <f t="shared" si="0"/>
        <v>8</v>
      </c>
      <c r="G15" s="131"/>
    </row>
    <row r="16" spans="1:7" x14ac:dyDescent="0.25">
      <c r="A16" s="129" t="s">
        <v>116</v>
      </c>
      <c r="B16" s="130"/>
      <c r="C16" s="18">
        <v>0</v>
      </c>
      <c r="D16" s="24"/>
      <c r="E16" s="24"/>
      <c r="F16" s="18">
        <f t="shared" si="0"/>
        <v>0</v>
      </c>
      <c r="G16" s="131"/>
    </row>
    <row r="17" spans="1:7" x14ac:dyDescent="0.25">
      <c r="A17" s="129" t="s">
        <v>117</v>
      </c>
      <c r="B17" s="130"/>
      <c r="C17" s="18">
        <v>0</v>
      </c>
      <c r="D17" s="24"/>
      <c r="E17" s="24"/>
      <c r="F17" s="18">
        <f t="shared" si="0"/>
        <v>0</v>
      </c>
      <c r="G17" s="131"/>
    </row>
    <row r="18" spans="1:7" x14ac:dyDescent="0.25">
      <c r="A18" s="34" t="s">
        <v>118</v>
      </c>
      <c r="B18" s="35"/>
      <c r="C18" s="18">
        <v>0</v>
      </c>
      <c r="D18" s="24"/>
      <c r="E18" s="24"/>
      <c r="F18" s="18">
        <f t="shared" si="0"/>
        <v>0</v>
      </c>
      <c r="G18" s="131"/>
    </row>
    <row r="19" spans="1:7" x14ac:dyDescent="0.25">
      <c r="A19" s="129" t="s">
        <v>119</v>
      </c>
      <c r="B19" s="130"/>
      <c r="C19" s="18">
        <v>2</v>
      </c>
      <c r="D19" s="24"/>
      <c r="E19" s="24"/>
      <c r="F19" s="18">
        <f t="shared" si="0"/>
        <v>2</v>
      </c>
      <c r="G19" s="131"/>
    </row>
    <row r="20" spans="1:7" x14ac:dyDescent="0.25">
      <c r="A20" s="129" t="s">
        <v>120</v>
      </c>
      <c r="B20" s="130"/>
      <c r="C20" s="18">
        <v>0</v>
      </c>
      <c r="D20" s="24"/>
      <c r="E20" s="24"/>
      <c r="F20" s="18">
        <f t="shared" si="0"/>
        <v>0</v>
      </c>
      <c r="G20" s="131"/>
    </row>
    <row r="21" spans="1:7" x14ac:dyDescent="0.25">
      <c r="A21" s="129" t="s">
        <v>121</v>
      </c>
      <c r="B21" s="130"/>
      <c r="C21" s="18">
        <v>0</v>
      </c>
      <c r="D21" s="24"/>
      <c r="E21" s="24"/>
      <c r="F21" s="18">
        <f t="shared" si="0"/>
        <v>0</v>
      </c>
      <c r="G21" s="131"/>
    </row>
    <row r="22" spans="1:7" x14ac:dyDescent="0.25">
      <c r="A22" s="129" t="s">
        <v>122</v>
      </c>
      <c r="B22" s="130"/>
      <c r="C22" s="18">
        <v>0</v>
      </c>
      <c r="D22" s="24"/>
      <c r="E22" s="24"/>
      <c r="F22" s="18">
        <f t="shared" si="0"/>
        <v>0</v>
      </c>
      <c r="G22" s="131"/>
    </row>
    <row r="23" spans="1:7" x14ac:dyDescent="0.25">
      <c r="A23" s="129" t="s">
        <v>123</v>
      </c>
      <c r="B23" s="130"/>
      <c r="C23" s="18">
        <v>0</v>
      </c>
      <c r="D23" s="24"/>
      <c r="E23" s="24"/>
      <c r="F23" s="18">
        <f t="shared" si="0"/>
        <v>0</v>
      </c>
      <c r="G23" s="131"/>
    </row>
    <row r="24" spans="1:7" x14ac:dyDescent="0.25">
      <c r="A24" s="129" t="s">
        <v>124</v>
      </c>
      <c r="B24" s="130"/>
      <c r="C24" s="18">
        <v>0</v>
      </c>
      <c r="D24" s="24"/>
      <c r="E24" s="24"/>
      <c r="F24" s="18">
        <f t="shared" si="0"/>
        <v>0</v>
      </c>
      <c r="G24" s="131"/>
    </row>
    <row r="25" spans="1:7" x14ac:dyDescent="0.25">
      <c r="A25" s="129" t="s">
        <v>125</v>
      </c>
      <c r="B25" s="130"/>
      <c r="C25" s="18">
        <v>0</v>
      </c>
      <c r="D25" s="24"/>
      <c r="E25" s="24"/>
      <c r="F25" s="18">
        <f t="shared" si="0"/>
        <v>0</v>
      </c>
      <c r="G25" s="131"/>
    </row>
    <row r="26" spans="1:7" x14ac:dyDescent="0.25">
      <c r="A26" s="129" t="s">
        <v>126</v>
      </c>
      <c r="B26" s="130"/>
      <c r="C26" s="18">
        <v>0</v>
      </c>
      <c r="D26" s="24"/>
      <c r="E26" s="24"/>
      <c r="F26" s="18">
        <f t="shared" si="0"/>
        <v>0</v>
      </c>
      <c r="G26" s="131"/>
    </row>
    <row r="27" spans="1:7" x14ac:dyDescent="0.25">
      <c r="A27" s="129" t="s">
        <v>127</v>
      </c>
      <c r="B27" s="130"/>
      <c r="C27" s="18">
        <v>0</v>
      </c>
      <c r="D27" s="24"/>
      <c r="E27" s="24"/>
      <c r="F27" s="18">
        <f t="shared" si="0"/>
        <v>0</v>
      </c>
      <c r="G27" s="131"/>
    </row>
    <row r="28" spans="1:7" x14ac:dyDescent="0.25">
      <c r="A28" s="129" t="s">
        <v>128</v>
      </c>
      <c r="B28" s="130"/>
      <c r="C28" s="18">
        <v>0</v>
      </c>
      <c r="D28" s="24"/>
      <c r="E28" s="24"/>
      <c r="F28" s="18">
        <f t="shared" si="0"/>
        <v>0</v>
      </c>
      <c r="G28" s="131"/>
    </row>
    <row r="29" spans="1:7" x14ac:dyDescent="0.25">
      <c r="A29" s="129" t="s">
        <v>129</v>
      </c>
      <c r="B29" s="130"/>
      <c r="C29" s="18">
        <v>0</v>
      </c>
      <c r="D29" s="24"/>
      <c r="E29" s="24"/>
      <c r="F29" s="18">
        <f t="shared" si="0"/>
        <v>0</v>
      </c>
      <c r="G29" s="131"/>
    </row>
    <row r="30" spans="1:7" x14ac:dyDescent="0.25">
      <c r="A30" s="129" t="s">
        <v>130</v>
      </c>
      <c r="B30" s="130"/>
      <c r="C30" s="18">
        <v>0</v>
      </c>
      <c r="D30" s="24"/>
      <c r="E30" s="24"/>
      <c r="F30" s="18">
        <f t="shared" si="0"/>
        <v>0</v>
      </c>
      <c r="G30" s="131"/>
    </row>
    <row r="31" spans="1:7" x14ac:dyDescent="0.25">
      <c r="A31" s="132" t="s">
        <v>42</v>
      </c>
      <c r="B31" s="133"/>
      <c r="C31" s="21">
        <f>SUM(C4:C30)</f>
        <v>10</v>
      </c>
      <c r="D31" s="21">
        <f>SUM(D4:D30)</f>
        <v>0</v>
      </c>
      <c r="E31" s="21">
        <f>SUM(E4:E30)</f>
        <v>0</v>
      </c>
      <c r="F31" s="21">
        <f t="shared" si="0"/>
        <v>10</v>
      </c>
      <c r="G31" s="131"/>
    </row>
    <row r="32" spans="1:7" s="2" customFormat="1" x14ac:dyDescent="0.25">
      <c r="A32" s="118" t="s">
        <v>58</v>
      </c>
      <c r="B32" s="118"/>
      <c r="C32" s="118"/>
      <c r="D32" s="118"/>
      <c r="E32" s="118"/>
      <c r="F32" s="118"/>
      <c r="G32" s="131"/>
    </row>
    <row r="33" spans="1:7" s="2" customFormat="1" ht="30" customHeight="1" x14ac:dyDescent="0.25">
      <c r="A33" s="81" t="str">
        <f>Sistem!B5</f>
        <v>Tabloya ait notlarınızı bu alana giriniz. (En Fazla 1000 karakter)</v>
      </c>
      <c r="B33" s="81"/>
      <c r="C33" s="81"/>
      <c r="D33" s="81"/>
      <c r="E33" s="81"/>
      <c r="F33" s="81"/>
      <c r="G33" s="131"/>
    </row>
    <row r="34" spans="1:7" x14ac:dyDescent="0.25">
      <c r="A34" s="2"/>
      <c r="B34" s="2"/>
      <c r="C34" s="2"/>
      <c r="D34" s="2"/>
      <c r="E34" s="2"/>
      <c r="F34" s="2"/>
    </row>
    <row r="35" spans="1:7" x14ac:dyDescent="0.25">
      <c r="A35" s="23"/>
      <c r="B35" s="23"/>
      <c r="C35" s="23"/>
      <c r="D35" s="23"/>
      <c r="E35" s="23"/>
      <c r="F35" s="23"/>
    </row>
  </sheetData>
  <sheetProtection algorithmName="SHA-512" hashValue="NlftpP3ufkqasH4AKtY6kt31t23QIHQb6Rv75N2JXcw4ofc3QGLyqiWI4gYIY5WjdcD89w94BB+K0FE/PCe27w==" saltValue="wsYy1QIqscWFcNl1Ohw15w==" spinCount="100000" sheet="1" objects="1" scenarios="1"/>
  <mergeCells count="33">
    <mergeCell ref="A12:B12"/>
    <mergeCell ref="A8:B8"/>
    <mergeCell ref="A23:B23"/>
    <mergeCell ref="A24:B24"/>
    <mergeCell ref="A25:B25"/>
    <mergeCell ref="A15:B15"/>
    <mergeCell ref="A16:B16"/>
    <mergeCell ref="A26:B26"/>
    <mergeCell ref="A17:B17"/>
    <mergeCell ref="A19:B19"/>
    <mergeCell ref="G3:G33"/>
    <mergeCell ref="A30:B30"/>
    <mergeCell ref="A31:B31"/>
    <mergeCell ref="A32:F32"/>
    <mergeCell ref="A33:F33"/>
    <mergeCell ref="A20:B20"/>
    <mergeCell ref="A21:B21"/>
    <mergeCell ref="A13:B13"/>
    <mergeCell ref="A14:B14"/>
    <mergeCell ref="A28:B28"/>
    <mergeCell ref="A22:B22"/>
    <mergeCell ref="A27:B27"/>
    <mergeCell ref="A29:B29"/>
    <mergeCell ref="A3:B3"/>
    <mergeCell ref="A9:B9"/>
    <mergeCell ref="A1:F1"/>
    <mergeCell ref="A2:F2"/>
    <mergeCell ref="A11:B11"/>
    <mergeCell ref="A6:B6"/>
    <mergeCell ref="A4:B4"/>
    <mergeCell ref="A5:B5"/>
    <mergeCell ref="A10:B10"/>
    <mergeCell ref="A7:B7"/>
  </mergeCells>
  <dataValidations count="3">
    <dataValidation type="whole" operator="greaterThanOrEqual" allowBlank="1" showInputMessage="1" showErrorMessage="1" sqref="D4:D30">
      <formula1>0</formula1>
    </dataValidation>
    <dataValidation type="textLength" operator="lessThan" allowBlank="1" showInputMessage="1" showErrorMessage="1" sqref="A33">
      <formula1>1000</formula1>
    </dataValidation>
    <dataValidation type="whole" allowBlank="1" showInputMessage="1" showErrorMessage="1" sqref="E4:E30">
      <formula1>0</formula1>
      <formula2>C4+D4</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zoomScaleSheetLayoutView="100" workbookViewId="0">
      <selection activeCell="G19" sqref="G19"/>
    </sheetView>
  </sheetViews>
  <sheetFormatPr defaultRowHeight="15" x14ac:dyDescent="0.25"/>
  <cols>
    <col min="1" max="1" width="15.5703125" customWidth="1"/>
    <col min="2" max="2" width="34.28515625" customWidth="1"/>
    <col min="3" max="3" width="30.140625" customWidth="1"/>
    <col min="4" max="7" width="6.7109375" customWidth="1"/>
    <col min="8" max="8" width="45.7109375" customWidth="1"/>
  </cols>
  <sheetData>
    <row r="1" spans="1:8" ht="30" customHeight="1" x14ac:dyDescent="0.25">
      <c r="A1" s="147" t="str">
        <f>Sistem!B1</f>
        <v>Ladik Atatürk İlçe Halk Kütüphanesi</v>
      </c>
      <c r="B1" s="147"/>
      <c r="C1" s="147"/>
      <c r="D1" s="147"/>
      <c r="E1" s="147"/>
      <c r="F1" s="147"/>
      <c r="G1" s="148"/>
    </row>
    <row r="2" spans="1:8" ht="15" customHeight="1" x14ac:dyDescent="0.25">
      <c r="A2" s="147" t="str">
        <f>"Tablo 7: Kullanıcı(Okuyucu) Sayısı "&amp;Sistem!B6</f>
        <v>Tablo 7: Kullanıcı(Okuyucu) Sayısı (2018 2. Dönem)</v>
      </c>
      <c r="B2" s="147"/>
      <c r="C2" s="147"/>
      <c r="D2" s="147"/>
      <c r="E2" s="147"/>
      <c r="F2" s="147"/>
      <c r="G2" s="148"/>
    </row>
    <row r="3" spans="1:8" x14ac:dyDescent="0.25">
      <c r="A3" s="149" t="s">
        <v>131</v>
      </c>
      <c r="B3" s="154" t="s">
        <v>132</v>
      </c>
      <c r="C3" s="152"/>
      <c r="D3" s="150" t="s">
        <v>133</v>
      </c>
      <c r="E3" s="151"/>
      <c r="F3" s="150" t="s">
        <v>134</v>
      </c>
      <c r="G3" s="151"/>
      <c r="H3" s="134" t="str">
        <f>"Bu tabloda sadece geçerli dönemde "&amp;Sistem!B6&amp;" kütüphanenizden faydalanan kullanıcı sayılarını ilgili alanlara giriniz. Önceki dönemde ("&amp;Sistem!B9&amp;") kütüphanenizden faydalanan kullanıcı sayılarını dahil etmeyiniz."</f>
        <v>Bu tabloda sadece geçerli dönemde (2018 2. Dönem) kütüphanenizden faydalanan kullanıcı sayılarını ilgili alanlara giriniz. Önceki dönemde (2018 1. Dönem) kütüphanenizden faydalanan kullanıcı sayılarını dahil etmeyiniz.</v>
      </c>
    </row>
    <row r="4" spans="1:8" x14ac:dyDescent="0.25">
      <c r="A4" s="94"/>
      <c r="B4" s="155"/>
      <c r="C4" s="153"/>
      <c r="D4" s="36" t="s">
        <v>135</v>
      </c>
      <c r="E4" s="36" t="s">
        <v>136</v>
      </c>
      <c r="F4" s="36" t="s">
        <v>135</v>
      </c>
      <c r="G4" s="36" t="s">
        <v>136</v>
      </c>
      <c r="H4" s="134"/>
    </row>
    <row r="5" spans="1:8" ht="15.75" customHeight="1" x14ac:dyDescent="0.25">
      <c r="A5" s="114" t="s">
        <v>137</v>
      </c>
      <c r="B5" s="108" t="s">
        <v>138</v>
      </c>
      <c r="C5" s="37" t="s">
        <v>139</v>
      </c>
      <c r="D5" s="38">
        <v>723</v>
      </c>
      <c r="E5" s="38">
        <v>1391</v>
      </c>
      <c r="F5" s="38">
        <v>214</v>
      </c>
      <c r="G5" s="38">
        <v>175</v>
      </c>
      <c r="H5" s="134"/>
    </row>
    <row r="6" spans="1:8" x14ac:dyDescent="0.25">
      <c r="A6" s="114"/>
      <c r="B6" s="108"/>
      <c r="C6" s="37" t="s">
        <v>140</v>
      </c>
      <c r="D6" s="38"/>
      <c r="E6" s="38"/>
      <c r="F6" s="38"/>
      <c r="G6" s="38"/>
      <c r="H6" s="134"/>
    </row>
    <row r="7" spans="1:8" x14ac:dyDescent="0.25">
      <c r="A7" s="114"/>
      <c r="B7" s="108"/>
      <c r="C7" s="37" t="s">
        <v>141</v>
      </c>
      <c r="D7" s="38">
        <v>100</v>
      </c>
      <c r="E7" s="38">
        <v>120</v>
      </c>
      <c r="F7" s="38">
        <v>135</v>
      </c>
      <c r="G7" s="38">
        <v>145</v>
      </c>
      <c r="H7" s="134"/>
    </row>
    <row r="8" spans="1:8" x14ac:dyDescent="0.25">
      <c r="A8" s="114"/>
      <c r="B8" s="108" t="s">
        <v>142</v>
      </c>
      <c r="C8" s="37" t="s">
        <v>139</v>
      </c>
      <c r="D8" s="38"/>
      <c r="E8" s="38"/>
      <c r="F8" s="38"/>
      <c r="G8" s="38"/>
      <c r="H8" s="134"/>
    </row>
    <row r="9" spans="1:8" x14ac:dyDescent="0.25">
      <c r="A9" s="114"/>
      <c r="B9" s="108"/>
      <c r="C9" s="37" t="s">
        <v>140</v>
      </c>
      <c r="D9" s="38"/>
      <c r="E9" s="38"/>
      <c r="F9" s="38"/>
      <c r="G9" s="38"/>
      <c r="H9" s="134"/>
    </row>
    <row r="10" spans="1:8" x14ac:dyDescent="0.25">
      <c r="A10" s="114"/>
      <c r="B10" s="108"/>
      <c r="C10" s="37" t="s">
        <v>141</v>
      </c>
      <c r="D10" s="38"/>
      <c r="E10" s="38"/>
      <c r="F10" s="38"/>
      <c r="G10" s="38"/>
      <c r="H10" s="134"/>
    </row>
    <row r="11" spans="1:8" ht="15" customHeight="1" x14ac:dyDescent="0.25">
      <c r="A11" s="114"/>
      <c r="B11" s="108" t="s">
        <v>143</v>
      </c>
      <c r="C11" s="37" t="s">
        <v>139</v>
      </c>
      <c r="D11" s="38"/>
      <c r="E11" s="38"/>
      <c r="F11" s="38"/>
      <c r="G11" s="38"/>
      <c r="H11" s="134"/>
    </row>
    <row r="12" spans="1:8" ht="15" customHeight="1" x14ac:dyDescent="0.25">
      <c r="A12" s="114"/>
      <c r="B12" s="108"/>
      <c r="C12" s="37" t="s">
        <v>140</v>
      </c>
      <c r="D12" s="38"/>
      <c r="E12" s="38"/>
      <c r="F12" s="38"/>
      <c r="G12" s="38"/>
      <c r="H12" s="134"/>
    </row>
    <row r="13" spans="1:8" x14ac:dyDescent="0.25">
      <c r="A13" s="114"/>
      <c r="B13" s="108"/>
      <c r="C13" s="37" t="s">
        <v>141</v>
      </c>
      <c r="D13" s="38"/>
      <c r="E13" s="38"/>
      <c r="F13" s="38"/>
      <c r="G13" s="38"/>
      <c r="H13" s="134"/>
    </row>
    <row r="14" spans="1:8" x14ac:dyDescent="0.25">
      <c r="A14" s="114" t="s">
        <v>144</v>
      </c>
      <c r="B14" s="135" t="s">
        <v>145</v>
      </c>
      <c r="C14" s="37" t="s">
        <v>139</v>
      </c>
      <c r="D14" s="38">
        <v>600</v>
      </c>
      <c r="E14" s="38">
        <v>650</v>
      </c>
      <c r="F14" s="38">
        <v>560</v>
      </c>
      <c r="G14" s="38">
        <v>460</v>
      </c>
      <c r="H14" s="134"/>
    </row>
    <row r="15" spans="1:8" x14ac:dyDescent="0.25">
      <c r="A15" s="114"/>
      <c r="B15" s="135"/>
      <c r="C15" s="37" t="s">
        <v>140</v>
      </c>
      <c r="D15" s="38"/>
      <c r="E15" s="38"/>
      <c r="F15" s="38"/>
      <c r="G15" s="38"/>
      <c r="H15" s="134"/>
    </row>
    <row r="16" spans="1:8" x14ac:dyDescent="0.25">
      <c r="A16" s="114"/>
      <c r="B16" s="135"/>
      <c r="C16" s="37" t="s">
        <v>141</v>
      </c>
      <c r="D16" s="38">
        <v>110</v>
      </c>
      <c r="E16" s="38">
        <v>130</v>
      </c>
      <c r="F16" s="38">
        <v>155</v>
      </c>
      <c r="G16" s="38">
        <v>170</v>
      </c>
      <c r="H16" s="134"/>
    </row>
    <row r="17" spans="1:8" x14ac:dyDescent="0.25">
      <c r="A17" s="114"/>
      <c r="B17" s="135"/>
      <c r="C17" s="37" t="s">
        <v>146</v>
      </c>
      <c r="D17" s="38">
        <v>530</v>
      </c>
      <c r="E17" s="38">
        <v>690</v>
      </c>
      <c r="F17" s="38">
        <v>700</v>
      </c>
      <c r="G17" s="38">
        <v>670</v>
      </c>
      <c r="H17" s="134"/>
    </row>
    <row r="18" spans="1:8" x14ac:dyDescent="0.25">
      <c r="A18" s="114"/>
      <c r="B18" s="135" t="s">
        <v>142</v>
      </c>
      <c r="C18" s="37" t="s">
        <v>139</v>
      </c>
      <c r="D18" s="38"/>
      <c r="E18" s="38"/>
      <c r="F18" s="38"/>
      <c r="G18" s="38"/>
      <c r="H18" s="134"/>
    </row>
    <row r="19" spans="1:8" x14ac:dyDescent="0.25">
      <c r="A19" s="114"/>
      <c r="B19" s="135"/>
      <c r="C19" s="37" t="s">
        <v>140</v>
      </c>
      <c r="D19" s="38"/>
      <c r="E19" s="38"/>
      <c r="F19" s="38"/>
      <c r="G19" s="38"/>
      <c r="H19" s="134"/>
    </row>
    <row r="20" spans="1:8" x14ac:dyDescent="0.25">
      <c r="A20" s="114"/>
      <c r="B20" s="135"/>
      <c r="C20" s="37" t="s">
        <v>141</v>
      </c>
      <c r="D20" s="38"/>
      <c r="E20" s="38"/>
      <c r="F20" s="38"/>
      <c r="G20" s="38"/>
      <c r="H20" s="134"/>
    </row>
    <row r="21" spans="1:8" x14ac:dyDescent="0.25">
      <c r="A21" s="114"/>
      <c r="B21" s="135"/>
      <c r="C21" s="37" t="s">
        <v>146</v>
      </c>
      <c r="D21" s="38"/>
      <c r="E21" s="38"/>
      <c r="F21" s="38"/>
      <c r="G21" s="38"/>
      <c r="H21" s="134"/>
    </row>
    <row r="22" spans="1:8" x14ac:dyDescent="0.25">
      <c r="A22" s="114"/>
      <c r="B22" s="135" t="s">
        <v>143</v>
      </c>
      <c r="C22" s="37" t="s">
        <v>139</v>
      </c>
      <c r="D22" s="38"/>
      <c r="E22" s="38"/>
      <c r="F22" s="38"/>
      <c r="G22" s="38"/>
      <c r="H22" s="134"/>
    </row>
    <row r="23" spans="1:8" x14ac:dyDescent="0.25">
      <c r="A23" s="114"/>
      <c r="B23" s="135"/>
      <c r="C23" s="37" t="s">
        <v>140</v>
      </c>
      <c r="D23" s="38"/>
      <c r="E23" s="38"/>
      <c r="F23" s="38"/>
      <c r="G23" s="38"/>
      <c r="H23" s="134"/>
    </row>
    <row r="24" spans="1:8" x14ac:dyDescent="0.25">
      <c r="A24" s="114"/>
      <c r="B24" s="135"/>
      <c r="C24" s="37" t="s">
        <v>141</v>
      </c>
      <c r="D24" s="38"/>
      <c r="E24" s="38"/>
      <c r="F24" s="38"/>
      <c r="G24" s="38"/>
      <c r="H24" s="134"/>
    </row>
    <row r="25" spans="1:8" x14ac:dyDescent="0.25">
      <c r="A25" s="114"/>
      <c r="B25" s="135"/>
      <c r="C25" s="37" t="s">
        <v>146</v>
      </c>
      <c r="D25" s="38"/>
      <c r="E25" s="38"/>
      <c r="F25" s="38"/>
      <c r="G25" s="38"/>
      <c r="H25" s="134"/>
    </row>
    <row r="26" spans="1:8" x14ac:dyDescent="0.25">
      <c r="A26" s="136" t="s">
        <v>147</v>
      </c>
      <c r="B26" s="137"/>
      <c r="C26" s="138"/>
      <c r="D26" s="38">
        <v>230</v>
      </c>
      <c r="E26" s="38">
        <v>650</v>
      </c>
      <c r="F26" s="38">
        <v>330</v>
      </c>
      <c r="G26" s="38">
        <v>270</v>
      </c>
      <c r="H26" s="134"/>
    </row>
    <row r="27" spans="1:8" x14ac:dyDescent="0.25">
      <c r="A27" s="139" t="s">
        <v>148</v>
      </c>
      <c r="B27" s="140"/>
      <c r="C27" s="141"/>
      <c r="D27" s="38"/>
      <c r="E27" s="38"/>
      <c r="F27" s="38"/>
      <c r="G27" s="38"/>
      <c r="H27" s="134"/>
    </row>
    <row r="28" spans="1:8" x14ac:dyDescent="0.25">
      <c r="A28" s="136" t="s">
        <v>149</v>
      </c>
      <c r="B28" s="137"/>
      <c r="C28" s="138"/>
      <c r="D28" s="38"/>
      <c r="E28" s="38"/>
      <c r="F28" s="38"/>
      <c r="G28" s="38"/>
      <c r="H28" s="134"/>
    </row>
    <row r="29" spans="1:8" x14ac:dyDescent="0.25">
      <c r="A29" s="142" t="s">
        <v>42</v>
      </c>
      <c r="B29" s="143"/>
      <c r="C29" s="144"/>
      <c r="D29" s="21">
        <f t="shared" ref="D29:G29" si="0">SUM(D5:D28)</f>
        <v>2293</v>
      </c>
      <c r="E29" s="21">
        <f t="shared" si="0"/>
        <v>3631</v>
      </c>
      <c r="F29" s="21">
        <f t="shared" si="0"/>
        <v>2094</v>
      </c>
      <c r="G29" s="21">
        <f t="shared" si="0"/>
        <v>1890</v>
      </c>
      <c r="H29" s="134"/>
    </row>
    <row r="30" spans="1:8" x14ac:dyDescent="0.25">
      <c r="A30" s="142" t="s">
        <v>150</v>
      </c>
      <c r="B30" s="143"/>
      <c r="C30" s="143"/>
      <c r="D30" s="145">
        <f>D29+E29+F29+G29</f>
        <v>9908</v>
      </c>
      <c r="E30" s="145"/>
      <c r="F30" s="145"/>
      <c r="G30" s="146"/>
      <c r="H30" s="134"/>
    </row>
    <row r="31" spans="1:8" s="2" customFormat="1" x14ac:dyDescent="0.25">
      <c r="A31" s="118" t="s">
        <v>58</v>
      </c>
      <c r="B31" s="118"/>
      <c r="C31" s="118"/>
      <c r="D31" s="118"/>
      <c r="E31" s="118"/>
      <c r="F31" s="118"/>
      <c r="G31" s="118"/>
      <c r="H31" s="134"/>
    </row>
    <row r="32" spans="1:8" s="2" customFormat="1" ht="30" customHeight="1" x14ac:dyDescent="0.25">
      <c r="A32" s="81" t="str">
        <f>Sistem!B5</f>
        <v>Tabloya ait notlarınızı bu alana giriniz. (En Fazla 1000 karakter)</v>
      </c>
      <c r="B32" s="81"/>
      <c r="C32" s="81"/>
      <c r="D32" s="81"/>
      <c r="E32" s="81"/>
      <c r="F32" s="81"/>
      <c r="G32" s="81"/>
      <c r="H32" s="134"/>
    </row>
    <row r="33" spans="1:7" x14ac:dyDescent="0.25">
      <c r="A33" s="2"/>
      <c r="B33" s="2"/>
      <c r="C33" s="2"/>
      <c r="D33" s="2"/>
      <c r="E33" s="2"/>
      <c r="F33" s="2"/>
      <c r="G33" s="2"/>
    </row>
    <row r="34" spans="1:7" x14ac:dyDescent="0.25">
      <c r="A34" s="84" t="s">
        <v>151</v>
      </c>
      <c r="B34" s="85"/>
      <c r="C34" s="85"/>
      <c r="D34" s="85"/>
      <c r="E34" s="85"/>
      <c r="F34" s="85"/>
      <c r="G34" s="86"/>
    </row>
    <row r="35" spans="1:7" ht="15" customHeight="1" x14ac:dyDescent="0.25">
      <c r="A35" s="115" t="s">
        <v>152</v>
      </c>
      <c r="B35" s="116"/>
      <c r="C35" s="116"/>
      <c r="D35" s="116"/>
      <c r="E35" s="116"/>
      <c r="F35" s="116"/>
      <c r="G35" s="117"/>
    </row>
    <row r="36" spans="1:7" ht="30" customHeight="1" x14ac:dyDescent="0.25">
      <c r="A36" s="115" t="s">
        <v>153</v>
      </c>
      <c r="B36" s="116"/>
      <c r="C36" s="116"/>
      <c r="D36" s="116"/>
      <c r="E36" s="116"/>
      <c r="F36" s="116"/>
      <c r="G36" s="117"/>
    </row>
    <row r="37" spans="1:7" x14ac:dyDescent="0.25">
      <c r="A37" s="96" t="s">
        <v>154</v>
      </c>
      <c r="B37" s="97"/>
      <c r="C37" s="97"/>
      <c r="D37" s="97"/>
      <c r="E37" s="97"/>
      <c r="F37" s="97"/>
      <c r="G37" s="98"/>
    </row>
  </sheetData>
  <sheetProtection algorithmName="SHA-512" hashValue="LkE+zVRfwJYjUYJXH10/SaJI7SeqZTDxjOqTDBOohQgRMPx22IX74yf2slfRy+y9YKmeYujpMrF6/Kov9NT4LQ==" saltValue="fibV0x6Nindj5jYkYPAEWg==" spinCount="100000" sheet="1" objects="1" scenarios="1"/>
  <mergeCells count="28">
    <mergeCell ref="A37:G37"/>
    <mergeCell ref="A1:G1"/>
    <mergeCell ref="A3:A4"/>
    <mergeCell ref="D3:E3"/>
    <mergeCell ref="F3:G3"/>
    <mergeCell ref="C3:C4"/>
    <mergeCell ref="B3:B4"/>
    <mergeCell ref="B8:B10"/>
    <mergeCell ref="A31:G31"/>
    <mergeCell ref="A32:G32"/>
    <mergeCell ref="A2:G2"/>
    <mergeCell ref="A28:C28"/>
    <mergeCell ref="H3:H32"/>
    <mergeCell ref="A34:G34"/>
    <mergeCell ref="A35:G35"/>
    <mergeCell ref="A36:G36"/>
    <mergeCell ref="A5:A13"/>
    <mergeCell ref="B14:B17"/>
    <mergeCell ref="B18:B21"/>
    <mergeCell ref="B22:B25"/>
    <mergeCell ref="A14:A25"/>
    <mergeCell ref="A26:C26"/>
    <mergeCell ref="A27:C27"/>
    <mergeCell ref="A29:C29"/>
    <mergeCell ref="A30:C30"/>
    <mergeCell ref="B5:B7"/>
    <mergeCell ref="B11:B13"/>
    <mergeCell ref="D30:G30"/>
  </mergeCells>
  <dataValidations count="2">
    <dataValidation type="textLength" operator="lessThan" allowBlank="1" showInputMessage="1" showErrorMessage="1" sqref="A32">
      <formula1>1000</formula1>
    </dataValidation>
    <dataValidation type="whole" operator="greaterThanOrEqual" allowBlank="1" showInputMessage="1" showErrorMessage="1" sqref="D5:G28">
      <formula1>0</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zoomScaleSheetLayoutView="100" workbookViewId="0">
      <selection activeCell="C17" sqref="C17"/>
    </sheetView>
  </sheetViews>
  <sheetFormatPr defaultRowHeight="15" x14ac:dyDescent="0.25"/>
  <cols>
    <col min="1" max="1" width="29.28515625" style="2" customWidth="1"/>
    <col min="2" max="2" width="45.85546875" style="2" customWidth="1"/>
    <col min="3" max="3" width="10.140625" style="2" customWidth="1"/>
    <col min="4" max="4" width="45.7109375" style="2" customWidth="1"/>
    <col min="5" max="16384" width="9.140625" style="2"/>
  </cols>
  <sheetData>
    <row r="1" spans="1:4" ht="30" customHeight="1" x14ac:dyDescent="0.25">
      <c r="A1" s="83" t="str">
        <f>Sistem!B1</f>
        <v>Ladik Atatürk İlçe Halk Kütüphanesi</v>
      </c>
      <c r="B1" s="83"/>
      <c r="C1" s="83"/>
    </row>
    <row r="2" spans="1:4" ht="15" customHeight="1" x14ac:dyDescent="0.25">
      <c r="A2" s="83" t="str">
        <f>"Tablo 8: Gezici Kütüphane "&amp;Sistem!B27</f>
        <v>Tablo 8: Gezici Kütüphane (2018 Yıl Sonu)</v>
      </c>
      <c r="B2" s="83"/>
      <c r="C2" s="83"/>
    </row>
    <row r="3" spans="1:4" ht="15.75" customHeight="1" x14ac:dyDescent="0.25">
      <c r="A3" s="158" t="s">
        <v>155</v>
      </c>
      <c r="B3" s="159"/>
      <c r="C3" s="24"/>
      <c r="D3" s="73" t="str">
        <f>"Bu tabloda geçerli dönem "&amp;Sistem!B27&amp;" itibariyle gezici kütüphanenize ait verileri uygun alanlara giriniz."</f>
        <v>Bu tabloda geçerli dönem (2018 Yıl Sonu) itibariyle gezici kütüphanenize ait verileri uygun alanlara giriniz.</v>
      </c>
    </row>
    <row r="4" spans="1:4" ht="15" customHeight="1" x14ac:dyDescent="0.25">
      <c r="A4" s="158" t="s">
        <v>156</v>
      </c>
      <c r="B4" s="159"/>
      <c r="C4" s="24"/>
      <c r="D4" s="73"/>
    </row>
    <row r="5" spans="1:4" ht="15" customHeight="1" x14ac:dyDescent="0.25">
      <c r="A5" s="40" t="s">
        <v>88</v>
      </c>
      <c r="B5" s="41"/>
      <c r="C5" s="24"/>
      <c r="D5" s="73"/>
    </row>
    <row r="6" spans="1:4" x14ac:dyDescent="0.25">
      <c r="A6" s="106" t="s">
        <v>157</v>
      </c>
      <c r="B6" s="39" t="s">
        <v>158</v>
      </c>
      <c r="C6" s="24"/>
      <c r="D6" s="73"/>
    </row>
    <row r="7" spans="1:4" x14ac:dyDescent="0.25">
      <c r="A7" s="107"/>
      <c r="B7" s="39" t="s">
        <v>159</v>
      </c>
      <c r="C7" s="24"/>
      <c r="D7" s="73"/>
    </row>
    <row r="8" spans="1:4" x14ac:dyDescent="0.25">
      <c r="A8" s="107"/>
      <c r="B8" s="39" t="s">
        <v>160</v>
      </c>
      <c r="C8" s="24"/>
      <c r="D8" s="73"/>
    </row>
    <row r="9" spans="1:4" x14ac:dyDescent="0.25">
      <c r="A9" s="157"/>
      <c r="B9" s="42" t="s">
        <v>42</v>
      </c>
      <c r="C9" s="21">
        <f>SUM(C6:C8)</f>
        <v>0</v>
      </c>
      <c r="D9" s="73"/>
    </row>
    <row r="10" spans="1:4" x14ac:dyDescent="0.25">
      <c r="A10" s="136" t="s">
        <v>161</v>
      </c>
      <c r="B10" s="138"/>
      <c r="C10" s="24"/>
      <c r="D10" s="73"/>
    </row>
    <row r="11" spans="1:4" x14ac:dyDescent="0.25">
      <c r="A11" s="118" t="s">
        <v>58</v>
      </c>
      <c r="B11" s="118"/>
      <c r="C11" s="118"/>
      <c r="D11" s="73"/>
    </row>
    <row r="12" spans="1:4" ht="30" customHeight="1" x14ac:dyDescent="0.25">
      <c r="A12" s="81" t="str">
        <f>Sistem!B5</f>
        <v>Tabloya ait notlarınızı bu alana giriniz. (En Fazla 1000 karakter)</v>
      </c>
      <c r="B12" s="81"/>
      <c r="C12" s="81"/>
      <c r="D12" s="73"/>
    </row>
    <row r="14" spans="1:4" x14ac:dyDescent="0.25">
      <c r="A14" s="119" t="s">
        <v>162</v>
      </c>
      <c r="B14" s="156"/>
      <c r="C14" s="120"/>
    </row>
  </sheetData>
  <sheetProtection sheet="1" objects="1" scenarios="1"/>
  <mergeCells count="10">
    <mergeCell ref="D3:D12"/>
    <mergeCell ref="A1:C1"/>
    <mergeCell ref="A2:C2"/>
    <mergeCell ref="A14:C14"/>
    <mergeCell ref="A6:A9"/>
    <mergeCell ref="A3:B3"/>
    <mergeCell ref="A4:B4"/>
    <mergeCell ref="A10:B10"/>
    <mergeCell ref="A11:C11"/>
    <mergeCell ref="A12:C12"/>
  </mergeCells>
  <dataValidations count="2">
    <dataValidation type="whole" operator="greaterThanOrEqual" allowBlank="1" showInputMessage="1" showErrorMessage="1" sqref="C3:C10">
      <formula1>0</formula1>
    </dataValidation>
    <dataValidation type="textLength" operator="lessThan" allowBlank="1" showInputMessage="1" showErrorMessage="1" sqref="A12">
      <formula1>1000</formula1>
    </dataValidation>
  </dataValidations>
  <pageMargins left="0.7" right="0.7" top="0.75" bottom="0.75" header="0.3" footer="0.3"/>
  <pageSetup paperSize="9" orientation="portrait"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12</vt:i4>
      </vt:variant>
    </vt:vector>
  </HeadingPairs>
  <TitlesOfParts>
    <vt:vector size="43" baseType="lpstr">
      <vt:lpstr>Form</vt:lpstr>
      <vt:lpstr>Tablo-1</vt:lpstr>
      <vt:lpstr>Tablo-2</vt:lpstr>
      <vt:lpstr>Tablo-3</vt:lpstr>
      <vt:lpstr>Tablo-4</vt:lpstr>
      <vt:lpstr>Tablo-5</vt:lpstr>
      <vt:lpstr>Tablo-6</vt:lpstr>
      <vt:lpstr>Tablo-7</vt:lpstr>
      <vt:lpstr>Tablo-8</vt:lpstr>
      <vt:lpstr>Tablo-9</vt:lpstr>
      <vt:lpstr>Tablo-10</vt:lpstr>
      <vt:lpstr>Tablo-11</vt:lpstr>
      <vt:lpstr>Tablo-12</vt:lpstr>
      <vt:lpstr>Kurallar</vt:lpstr>
      <vt:lpstr>Kurallar-Tamir</vt:lpstr>
      <vt:lpstr>Veri-1</vt:lpstr>
      <vt:lpstr>Veri-2</vt:lpstr>
      <vt:lpstr>Veri-3</vt:lpstr>
      <vt:lpstr>Veri-4</vt:lpstr>
      <vt:lpstr>Veri-5</vt:lpstr>
      <vt:lpstr>Veri-6</vt:lpstr>
      <vt:lpstr>Veri-7</vt:lpstr>
      <vt:lpstr>Veri-8</vt:lpstr>
      <vt:lpstr>Veri-9</vt:lpstr>
      <vt:lpstr>Veri-10</vt:lpstr>
      <vt:lpstr>Veri-11</vt:lpstr>
      <vt:lpstr>Veri-12</vt:lpstr>
      <vt:lpstr>Ozet-1</vt:lpstr>
      <vt:lpstr>Ozet-6</vt:lpstr>
      <vt:lpstr>Notlar</vt:lpstr>
      <vt:lpstr>Sistem</vt:lpstr>
      <vt:lpstr>Form!Yazdırma_Alanı</vt:lpstr>
      <vt:lpstr>'Tablo-1'!Yazdırma_Alanı</vt:lpstr>
      <vt:lpstr>'Tablo-10'!Yazdırma_Alanı</vt:lpstr>
      <vt:lpstr>'Tablo-11'!Yazdırma_Alanı</vt:lpstr>
      <vt:lpstr>'Tablo-2'!Yazdırma_Alanı</vt:lpstr>
      <vt:lpstr>'Tablo-3'!Yazdırma_Alanı</vt:lpstr>
      <vt:lpstr>'Tablo-4'!Yazdırma_Alanı</vt:lpstr>
      <vt:lpstr>'Tablo-5'!Yazdırma_Alanı</vt:lpstr>
      <vt:lpstr>'Tablo-6'!Yazdırma_Alanı</vt:lpstr>
      <vt:lpstr>'Tablo-7'!Yazdırma_Alanı</vt:lpstr>
      <vt:lpstr>'Tablo-8'!Yazdırma_Alanı</vt:lpstr>
      <vt:lpstr>'Tablo-9'!Yazdırma_Alanı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cp:lastPrinted>2019-01-18T14:17:46Z</cp:lastPrinted>
  <dcterms:created xsi:type="dcterms:W3CDTF">2015-09-02T14:02:17Z</dcterms:created>
  <dcterms:modified xsi:type="dcterms:W3CDTF">2019-01-25T07:40:01Z</dcterms:modified>
</cp:coreProperties>
</file>